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ationalgridplc-my.sharepoint.com/personal/catiaariana_carvalhogomes_uk_nationalgrid_com/Documents/Desktop/"/>
    </mc:Choice>
  </mc:AlternateContent>
  <xr:revisionPtr revIDLastSave="26" documentId="8_{1C878B18-A138-4144-B2F1-011FC60132F1}" xr6:coauthVersionLast="47" xr6:coauthVersionMax="47" xr10:uidLastSave="{5DF020BF-FF00-4DEC-B0E3-21D404271A56}"/>
  <bookViews>
    <workbookView xWindow="-120" yWindow="-120" windowWidth="29040" windowHeight="15840" xr2:uid="{FDF95D45-7B86-411F-8691-6F4AB191729E}"/>
  </bookViews>
  <sheets>
    <sheet name="Tariffs" sheetId="1" r:id="rId1"/>
    <sheet name="Revenu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39" i="1" l="1"/>
  <c r="M239" i="1"/>
  <c r="N239" i="1"/>
  <c r="O239" i="1"/>
  <c r="P239" i="1"/>
  <c r="L240" i="1"/>
  <c r="M240" i="1"/>
  <c r="N240" i="1"/>
  <c r="O240" i="1"/>
  <c r="P240" i="1"/>
  <c r="L241" i="1"/>
  <c r="M241" i="1"/>
  <c r="N241" i="1"/>
  <c r="O241" i="1"/>
  <c r="P241" i="1"/>
  <c r="L242" i="1"/>
  <c r="M242" i="1"/>
  <c r="N242" i="1"/>
  <c r="O242" i="1"/>
  <c r="P242" i="1"/>
  <c r="L243" i="1"/>
  <c r="M243" i="1"/>
  <c r="N243" i="1"/>
  <c r="O243" i="1"/>
  <c r="P243" i="1"/>
  <c r="L244" i="1"/>
  <c r="M244" i="1"/>
  <c r="N244" i="1"/>
  <c r="O244" i="1"/>
  <c r="P244" i="1"/>
  <c r="L245" i="1"/>
  <c r="M245" i="1"/>
  <c r="N245" i="1"/>
  <c r="O245" i="1"/>
  <c r="P245" i="1"/>
  <c r="L246" i="1"/>
  <c r="M246" i="1"/>
  <c r="N246" i="1"/>
  <c r="O246" i="1"/>
  <c r="P246" i="1"/>
  <c r="L247" i="1"/>
  <c r="M247" i="1"/>
  <c r="N247" i="1"/>
  <c r="O247" i="1"/>
  <c r="P247" i="1"/>
  <c r="L248" i="1"/>
  <c r="M248" i="1"/>
  <c r="N248" i="1"/>
  <c r="O248" i="1"/>
  <c r="P248" i="1"/>
  <c r="L249" i="1"/>
  <c r="M249" i="1"/>
  <c r="N249" i="1"/>
  <c r="O249" i="1"/>
  <c r="P249" i="1"/>
  <c r="L250" i="1"/>
  <c r="M250" i="1"/>
  <c r="N250" i="1"/>
  <c r="O250" i="1"/>
  <c r="P250" i="1"/>
  <c r="L251" i="1"/>
  <c r="M251" i="1"/>
  <c r="N251" i="1"/>
  <c r="O251" i="1"/>
  <c r="P251" i="1"/>
  <c r="L252" i="1"/>
  <c r="M252" i="1"/>
  <c r="N252" i="1"/>
  <c r="O252" i="1"/>
  <c r="P252" i="1"/>
  <c r="L253" i="1"/>
  <c r="M253" i="1"/>
  <c r="N253" i="1"/>
  <c r="O253" i="1"/>
  <c r="P253" i="1"/>
  <c r="L254" i="1"/>
  <c r="M254" i="1"/>
  <c r="N254" i="1"/>
  <c r="O254" i="1"/>
  <c r="P254" i="1"/>
  <c r="L255" i="1"/>
  <c r="M255" i="1"/>
  <c r="N255" i="1"/>
  <c r="O255" i="1"/>
  <c r="P255" i="1"/>
  <c r="L256" i="1"/>
  <c r="M256" i="1"/>
  <c r="N256" i="1"/>
  <c r="O256" i="1"/>
  <c r="P256" i="1"/>
  <c r="L257" i="1"/>
  <c r="M257" i="1"/>
  <c r="N257" i="1"/>
  <c r="O257" i="1"/>
  <c r="P257" i="1"/>
  <c r="L258" i="1"/>
  <c r="M258" i="1"/>
  <c r="N258" i="1"/>
  <c r="O258" i="1"/>
  <c r="P258" i="1"/>
  <c r="L259" i="1"/>
  <c r="M259" i="1"/>
  <c r="N259" i="1"/>
  <c r="O259" i="1"/>
  <c r="P259" i="1"/>
  <c r="L260" i="1"/>
  <c r="M260" i="1"/>
  <c r="N260" i="1"/>
  <c r="O260" i="1"/>
  <c r="P260" i="1"/>
  <c r="L261" i="1"/>
  <c r="M261" i="1"/>
  <c r="N261" i="1"/>
  <c r="O261" i="1"/>
  <c r="P261" i="1"/>
  <c r="L262" i="1"/>
  <c r="M262" i="1"/>
  <c r="N262" i="1"/>
  <c r="O262" i="1"/>
  <c r="P262" i="1"/>
  <c r="L263" i="1"/>
  <c r="M263" i="1"/>
  <c r="N263" i="1"/>
  <c r="O263" i="1"/>
  <c r="P263" i="1"/>
  <c r="L264" i="1"/>
  <c r="M264" i="1"/>
  <c r="N264" i="1"/>
  <c r="O264" i="1"/>
  <c r="P264" i="1"/>
  <c r="M238" i="1"/>
  <c r="N238" i="1"/>
  <c r="O238" i="1"/>
  <c r="P238" i="1"/>
  <c r="L238" i="1"/>
  <c r="D239" i="1"/>
  <c r="E239" i="1"/>
  <c r="F239" i="1"/>
  <c r="G239" i="1"/>
  <c r="H239" i="1"/>
  <c r="D240" i="1"/>
  <c r="E240" i="1"/>
  <c r="F240" i="1"/>
  <c r="G240" i="1"/>
  <c r="H240" i="1"/>
  <c r="D241" i="1"/>
  <c r="E241" i="1"/>
  <c r="F241" i="1"/>
  <c r="G241" i="1"/>
  <c r="H241" i="1"/>
  <c r="D242" i="1"/>
  <c r="E242" i="1"/>
  <c r="F242" i="1"/>
  <c r="G242" i="1"/>
  <c r="H242" i="1"/>
  <c r="D243" i="1"/>
  <c r="E243" i="1"/>
  <c r="F243" i="1"/>
  <c r="G243" i="1"/>
  <c r="H243" i="1"/>
  <c r="D244" i="1"/>
  <c r="E244" i="1"/>
  <c r="F244" i="1"/>
  <c r="G244" i="1"/>
  <c r="H244" i="1"/>
  <c r="D245" i="1"/>
  <c r="E245" i="1"/>
  <c r="F245" i="1"/>
  <c r="G245" i="1"/>
  <c r="H245" i="1"/>
  <c r="D246" i="1"/>
  <c r="E246" i="1"/>
  <c r="F246" i="1"/>
  <c r="G246" i="1"/>
  <c r="H246" i="1"/>
  <c r="D247" i="1"/>
  <c r="E247" i="1"/>
  <c r="F247" i="1"/>
  <c r="G247" i="1"/>
  <c r="H247" i="1"/>
  <c r="D248" i="1"/>
  <c r="E248" i="1"/>
  <c r="F248" i="1"/>
  <c r="G248" i="1"/>
  <c r="H248" i="1"/>
  <c r="D249" i="1"/>
  <c r="E249" i="1"/>
  <c r="F249" i="1"/>
  <c r="G249" i="1"/>
  <c r="H249" i="1"/>
  <c r="D250" i="1"/>
  <c r="E250" i="1"/>
  <c r="F250" i="1"/>
  <c r="G250" i="1"/>
  <c r="H250" i="1"/>
  <c r="D251" i="1"/>
  <c r="E251" i="1"/>
  <c r="F251" i="1"/>
  <c r="G251" i="1"/>
  <c r="H251" i="1"/>
  <c r="D252" i="1"/>
  <c r="E252" i="1"/>
  <c r="F252" i="1"/>
  <c r="G252" i="1"/>
  <c r="H252" i="1"/>
  <c r="D253" i="1"/>
  <c r="E253" i="1"/>
  <c r="F253" i="1"/>
  <c r="G253" i="1"/>
  <c r="H253" i="1"/>
  <c r="D254" i="1"/>
  <c r="E254" i="1"/>
  <c r="F254" i="1"/>
  <c r="G254" i="1"/>
  <c r="H254" i="1"/>
  <c r="D255" i="1"/>
  <c r="E255" i="1"/>
  <c r="F255" i="1"/>
  <c r="G255" i="1"/>
  <c r="H255" i="1"/>
  <c r="D256" i="1"/>
  <c r="E256" i="1"/>
  <c r="F256" i="1"/>
  <c r="G256" i="1"/>
  <c r="H256" i="1"/>
  <c r="D257" i="1"/>
  <c r="E257" i="1"/>
  <c r="F257" i="1"/>
  <c r="G257" i="1"/>
  <c r="H257" i="1"/>
  <c r="D258" i="1"/>
  <c r="E258" i="1"/>
  <c r="F258" i="1"/>
  <c r="G258" i="1"/>
  <c r="H258" i="1"/>
  <c r="D259" i="1"/>
  <c r="E259" i="1"/>
  <c r="F259" i="1"/>
  <c r="G259" i="1"/>
  <c r="H259" i="1"/>
  <c r="D260" i="1"/>
  <c r="E260" i="1"/>
  <c r="F260" i="1"/>
  <c r="G260" i="1"/>
  <c r="H260" i="1"/>
  <c r="D261" i="1"/>
  <c r="E261" i="1"/>
  <c r="F261" i="1"/>
  <c r="G261" i="1"/>
  <c r="H261" i="1"/>
  <c r="D262" i="1"/>
  <c r="E262" i="1"/>
  <c r="F262" i="1"/>
  <c r="G262" i="1"/>
  <c r="H262" i="1"/>
  <c r="D263" i="1"/>
  <c r="E263" i="1"/>
  <c r="F263" i="1"/>
  <c r="G263" i="1"/>
  <c r="H263" i="1"/>
  <c r="D264" i="1"/>
  <c r="E264" i="1"/>
  <c r="F264" i="1"/>
  <c r="G264" i="1"/>
  <c r="H264" i="1"/>
  <c r="E238" i="1"/>
  <c r="F238" i="1"/>
  <c r="G238" i="1"/>
  <c r="H238" i="1"/>
  <c r="D238" i="1"/>
  <c r="C236" i="1"/>
  <c r="L271" i="1"/>
  <c r="M271" i="1"/>
  <c r="N271" i="1"/>
  <c r="O271" i="1"/>
  <c r="P271" i="1"/>
  <c r="L272" i="1"/>
  <c r="M272" i="1"/>
  <c r="N272" i="1"/>
  <c r="O272" i="1"/>
  <c r="P272" i="1"/>
  <c r="L273" i="1"/>
  <c r="M273" i="1"/>
  <c r="N273" i="1"/>
  <c r="O273" i="1"/>
  <c r="P273" i="1"/>
  <c r="L274" i="1"/>
  <c r="M274" i="1"/>
  <c r="N274" i="1"/>
  <c r="O274" i="1"/>
  <c r="P274" i="1"/>
  <c r="L275" i="1"/>
  <c r="M275" i="1"/>
  <c r="N275" i="1"/>
  <c r="O275" i="1"/>
  <c r="P275" i="1"/>
  <c r="L276" i="1"/>
  <c r="M276" i="1"/>
  <c r="N276" i="1"/>
  <c r="O276" i="1"/>
  <c r="P276" i="1"/>
  <c r="L277" i="1"/>
  <c r="M277" i="1"/>
  <c r="N277" i="1"/>
  <c r="O277" i="1"/>
  <c r="P277" i="1"/>
  <c r="L278" i="1"/>
  <c r="M278" i="1"/>
  <c r="N278" i="1"/>
  <c r="O278" i="1"/>
  <c r="P278" i="1"/>
  <c r="L279" i="1"/>
  <c r="M279" i="1"/>
  <c r="N279" i="1"/>
  <c r="O279" i="1"/>
  <c r="P279" i="1"/>
  <c r="L280" i="1"/>
  <c r="M280" i="1"/>
  <c r="N280" i="1"/>
  <c r="O280" i="1"/>
  <c r="P280" i="1"/>
  <c r="L281" i="1"/>
  <c r="M281" i="1"/>
  <c r="N281" i="1"/>
  <c r="O281" i="1"/>
  <c r="P281" i="1"/>
  <c r="L282" i="1"/>
  <c r="M282" i="1"/>
  <c r="N282" i="1"/>
  <c r="O282" i="1"/>
  <c r="P282" i="1"/>
  <c r="L283" i="1"/>
  <c r="M283" i="1"/>
  <c r="N283" i="1"/>
  <c r="O283" i="1"/>
  <c r="P283" i="1"/>
  <c r="L284" i="1"/>
  <c r="M284" i="1"/>
  <c r="N284" i="1"/>
  <c r="O284" i="1"/>
  <c r="P284" i="1"/>
  <c r="L285" i="1"/>
  <c r="M285" i="1"/>
  <c r="N285" i="1"/>
  <c r="O285" i="1"/>
  <c r="P285" i="1"/>
  <c r="L286" i="1"/>
  <c r="M286" i="1"/>
  <c r="N286" i="1"/>
  <c r="O286" i="1"/>
  <c r="P286" i="1"/>
  <c r="L287" i="1"/>
  <c r="M287" i="1"/>
  <c r="N287" i="1"/>
  <c r="O287" i="1"/>
  <c r="P287" i="1"/>
  <c r="L288" i="1"/>
  <c r="M288" i="1"/>
  <c r="N288" i="1"/>
  <c r="O288" i="1"/>
  <c r="P288" i="1"/>
  <c r="L289" i="1"/>
  <c r="M289" i="1"/>
  <c r="N289" i="1"/>
  <c r="O289" i="1"/>
  <c r="P289" i="1"/>
  <c r="L290" i="1"/>
  <c r="M290" i="1"/>
  <c r="N290" i="1"/>
  <c r="O290" i="1"/>
  <c r="P290" i="1"/>
  <c r="L291" i="1"/>
  <c r="M291" i="1"/>
  <c r="N291" i="1"/>
  <c r="O291" i="1"/>
  <c r="P291" i="1"/>
  <c r="L292" i="1"/>
  <c r="M292" i="1"/>
  <c r="N292" i="1"/>
  <c r="O292" i="1"/>
  <c r="P292" i="1"/>
  <c r="L293" i="1"/>
  <c r="M293" i="1"/>
  <c r="N293" i="1"/>
  <c r="O293" i="1"/>
  <c r="P293" i="1"/>
  <c r="L294" i="1"/>
  <c r="M294" i="1"/>
  <c r="N294" i="1"/>
  <c r="O294" i="1"/>
  <c r="P294" i="1"/>
  <c r="L295" i="1"/>
  <c r="M295" i="1"/>
  <c r="N295" i="1"/>
  <c r="O295" i="1"/>
  <c r="P295" i="1"/>
  <c r="L296" i="1"/>
  <c r="M296" i="1"/>
  <c r="N296" i="1"/>
  <c r="O296" i="1"/>
  <c r="P296" i="1"/>
  <c r="M270" i="1"/>
  <c r="N270" i="1"/>
  <c r="O270" i="1"/>
  <c r="P270" i="1"/>
  <c r="L270" i="1"/>
  <c r="D271" i="1"/>
  <c r="E271" i="1"/>
  <c r="F271" i="1"/>
  <c r="G271" i="1"/>
  <c r="H271" i="1"/>
  <c r="D272" i="1"/>
  <c r="E272" i="1"/>
  <c r="F272" i="1"/>
  <c r="G272" i="1"/>
  <c r="H272" i="1"/>
  <c r="D273" i="1"/>
  <c r="E273" i="1"/>
  <c r="F273" i="1"/>
  <c r="G273" i="1"/>
  <c r="H273" i="1"/>
  <c r="D274" i="1"/>
  <c r="E274" i="1"/>
  <c r="F274" i="1"/>
  <c r="G274" i="1"/>
  <c r="H274" i="1"/>
  <c r="D275" i="1"/>
  <c r="E275" i="1"/>
  <c r="F275" i="1"/>
  <c r="G275" i="1"/>
  <c r="H275" i="1"/>
  <c r="D276" i="1"/>
  <c r="E276" i="1"/>
  <c r="F276" i="1"/>
  <c r="G276" i="1"/>
  <c r="H276" i="1"/>
  <c r="D277" i="1"/>
  <c r="E277" i="1"/>
  <c r="F277" i="1"/>
  <c r="G277" i="1"/>
  <c r="H277" i="1"/>
  <c r="D278" i="1"/>
  <c r="E278" i="1"/>
  <c r="F278" i="1"/>
  <c r="G278" i="1"/>
  <c r="H278" i="1"/>
  <c r="D279" i="1"/>
  <c r="E279" i="1"/>
  <c r="F279" i="1"/>
  <c r="G279" i="1"/>
  <c r="H279" i="1"/>
  <c r="D280" i="1"/>
  <c r="E280" i="1"/>
  <c r="F280" i="1"/>
  <c r="G280" i="1"/>
  <c r="H280" i="1"/>
  <c r="D281" i="1"/>
  <c r="E281" i="1"/>
  <c r="F281" i="1"/>
  <c r="G281" i="1"/>
  <c r="H281" i="1"/>
  <c r="D282" i="1"/>
  <c r="E282" i="1"/>
  <c r="F282" i="1"/>
  <c r="G282" i="1"/>
  <c r="H282" i="1"/>
  <c r="D283" i="1"/>
  <c r="E283" i="1"/>
  <c r="F283" i="1"/>
  <c r="G283" i="1"/>
  <c r="H283" i="1"/>
  <c r="D284" i="1"/>
  <c r="E284" i="1"/>
  <c r="F284" i="1"/>
  <c r="G284" i="1"/>
  <c r="H284" i="1"/>
  <c r="D285" i="1"/>
  <c r="E285" i="1"/>
  <c r="F285" i="1"/>
  <c r="G285" i="1"/>
  <c r="H285" i="1"/>
  <c r="D286" i="1"/>
  <c r="E286" i="1"/>
  <c r="F286" i="1"/>
  <c r="G286" i="1"/>
  <c r="H286" i="1"/>
  <c r="D287" i="1"/>
  <c r="E287" i="1"/>
  <c r="F287" i="1"/>
  <c r="G287" i="1"/>
  <c r="H287" i="1"/>
  <c r="D288" i="1"/>
  <c r="E288" i="1"/>
  <c r="F288" i="1"/>
  <c r="G288" i="1"/>
  <c r="H288" i="1"/>
  <c r="D289" i="1"/>
  <c r="E289" i="1"/>
  <c r="F289" i="1"/>
  <c r="G289" i="1"/>
  <c r="H289" i="1"/>
  <c r="D290" i="1"/>
  <c r="E290" i="1"/>
  <c r="F290" i="1"/>
  <c r="G290" i="1"/>
  <c r="H290" i="1"/>
  <c r="D291" i="1"/>
  <c r="E291" i="1"/>
  <c r="F291" i="1"/>
  <c r="G291" i="1"/>
  <c r="H291" i="1"/>
  <c r="D292" i="1"/>
  <c r="E292" i="1"/>
  <c r="F292" i="1"/>
  <c r="G292" i="1"/>
  <c r="H292" i="1"/>
  <c r="D293" i="1"/>
  <c r="E293" i="1"/>
  <c r="F293" i="1"/>
  <c r="G293" i="1"/>
  <c r="H293" i="1"/>
  <c r="D294" i="1"/>
  <c r="E294" i="1"/>
  <c r="F294" i="1"/>
  <c r="G294" i="1"/>
  <c r="H294" i="1"/>
  <c r="D295" i="1"/>
  <c r="E295" i="1"/>
  <c r="F295" i="1"/>
  <c r="G295" i="1"/>
  <c r="H295" i="1"/>
  <c r="D296" i="1"/>
  <c r="E296" i="1"/>
  <c r="F296" i="1"/>
  <c r="G296" i="1"/>
  <c r="H296" i="1"/>
  <c r="E270" i="1"/>
  <c r="F270" i="1"/>
  <c r="G270" i="1"/>
  <c r="H270" i="1"/>
  <c r="D270" i="1"/>
  <c r="D206" i="1"/>
  <c r="X200" i="1" l="1"/>
  <c r="W200" i="1"/>
  <c r="V200" i="1"/>
  <c r="U200" i="1"/>
  <c r="T200" i="1"/>
  <c r="X199" i="1"/>
  <c r="W199" i="1"/>
  <c r="V199" i="1"/>
  <c r="U199" i="1"/>
  <c r="T199" i="1"/>
  <c r="X198" i="1"/>
  <c r="W198" i="1"/>
  <c r="V198" i="1"/>
  <c r="U198" i="1"/>
  <c r="T198" i="1"/>
  <c r="X197" i="1"/>
  <c r="W197" i="1"/>
  <c r="V197" i="1"/>
  <c r="U197" i="1"/>
  <c r="T197" i="1"/>
  <c r="X196" i="1"/>
  <c r="W196" i="1"/>
  <c r="V196" i="1"/>
  <c r="U196" i="1"/>
  <c r="T196" i="1"/>
  <c r="X195" i="1"/>
  <c r="W195" i="1"/>
  <c r="V195" i="1"/>
  <c r="U195" i="1"/>
  <c r="T195" i="1"/>
  <c r="X194" i="1"/>
  <c r="W194" i="1"/>
  <c r="V194" i="1"/>
  <c r="U194" i="1"/>
  <c r="T194" i="1"/>
  <c r="X193" i="1"/>
  <c r="W193" i="1"/>
  <c r="V193" i="1"/>
  <c r="U193" i="1"/>
  <c r="T193" i="1"/>
  <c r="X192" i="1"/>
  <c r="W192" i="1"/>
  <c r="V192" i="1"/>
  <c r="U192" i="1"/>
  <c r="T192" i="1"/>
  <c r="X191" i="1"/>
  <c r="W191" i="1"/>
  <c r="V191" i="1"/>
  <c r="U191" i="1"/>
  <c r="T191" i="1"/>
  <c r="X190" i="1"/>
  <c r="W190" i="1"/>
  <c r="V190" i="1"/>
  <c r="U190" i="1"/>
  <c r="T190" i="1"/>
  <c r="X189" i="1"/>
  <c r="W189" i="1"/>
  <c r="V189" i="1"/>
  <c r="U189" i="1"/>
  <c r="T189" i="1"/>
  <c r="X188" i="1"/>
  <c r="W188" i="1"/>
  <c r="V188" i="1"/>
  <c r="U188" i="1"/>
  <c r="T188" i="1"/>
  <c r="X187" i="1"/>
  <c r="W187" i="1"/>
  <c r="V187" i="1"/>
  <c r="U187" i="1"/>
  <c r="T187" i="1"/>
  <c r="X186" i="1"/>
  <c r="W186" i="1"/>
  <c r="V186" i="1"/>
  <c r="U186" i="1"/>
  <c r="T186" i="1"/>
  <c r="X185" i="1"/>
  <c r="W185" i="1"/>
  <c r="V185" i="1"/>
  <c r="U185" i="1"/>
  <c r="T185" i="1"/>
  <c r="X184" i="1"/>
  <c r="W184" i="1"/>
  <c r="V184" i="1"/>
  <c r="U184" i="1"/>
  <c r="T184" i="1"/>
  <c r="X183" i="1"/>
  <c r="W183" i="1"/>
  <c r="V183" i="1"/>
  <c r="U183" i="1"/>
  <c r="T183" i="1"/>
  <c r="X182" i="1"/>
  <c r="W182" i="1"/>
  <c r="V182" i="1"/>
  <c r="U182" i="1"/>
  <c r="T182" i="1"/>
  <c r="X181" i="1"/>
  <c r="W181" i="1"/>
  <c r="V181" i="1"/>
  <c r="U181" i="1"/>
  <c r="T181" i="1"/>
  <c r="X180" i="1"/>
  <c r="W180" i="1"/>
  <c r="V180" i="1"/>
  <c r="U180" i="1"/>
  <c r="T180" i="1"/>
  <c r="X179" i="1"/>
  <c r="W179" i="1"/>
  <c r="V179" i="1"/>
  <c r="U179" i="1"/>
  <c r="T179" i="1"/>
  <c r="X178" i="1"/>
  <c r="W178" i="1"/>
  <c r="V178" i="1"/>
  <c r="U178" i="1"/>
  <c r="T178" i="1"/>
  <c r="X177" i="1"/>
  <c r="W177" i="1"/>
  <c r="V177" i="1"/>
  <c r="U177" i="1"/>
  <c r="T177" i="1"/>
  <c r="X176" i="1"/>
  <c r="W176" i="1"/>
  <c r="V176" i="1"/>
  <c r="U176" i="1"/>
  <c r="T176" i="1"/>
  <c r="X175" i="1"/>
  <c r="W175" i="1"/>
  <c r="V175" i="1"/>
  <c r="U175" i="1"/>
  <c r="T175" i="1"/>
  <c r="X174" i="1"/>
  <c r="W174" i="1"/>
  <c r="V174" i="1"/>
  <c r="U174" i="1"/>
  <c r="T174" i="1"/>
  <c r="X169" i="1"/>
  <c r="W169" i="1"/>
  <c r="V169" i="1"/>
  <c r="U169" i="1"/>
  <c r="T169" i="1"/>
  <c r="X168" i="1"/>
  <c r="W168" i="1"/>
  <c r="V168" i="1"/>
  <c r="U168" i="1"/>
  <c r="T168" i="1"/>
  <c r="X167" i="1"/>
  <c r="W167" i="1"/>
  <c r="V167" i="1"/>
  <c r="U167" i="1"/>
  <c r="T167" i="1"/>
  <c r="X166" i="1"/>
  <c r="W166" i="1"/>
  <c r="V166" i="1"/>
  <c r="U166" i="1"/>
  <c r="T166" i="1"/>
  <c r="X165" i="1"/>
  <c r="W165" i="1"/>
  <c r="V165" i="1"/>
  <c r="U165" i="1"/>
  <c r="T165" i="1"/>
  <c r="X164" i="1"/>
  <c r="W164" i="1"/>
  <c r="V164" i="1"/>
  <c r="U164" i="1"/>
  <c r="T164" i="1"/>
  <c r="X163" i="1"/>
  <c r="W163" i="1"/>
  <c r="V163" i="1"/>
  <c r="U163" i="1"/>
  <c r="T163" i="1"/>
  <c r="X162" i="1"/>
  <c r="W162" i="1"/>
  <c r="V162" i="1"/>
  <c r="U162" i="1"/>
  <c r="T162" i="1"/>
  <c r="X161" i="1"/>
  <c r="W161" i="1"/>
  <c r="V161" i="1"/>
  <c r="U161" i="1"/>
  <c r="T161" i="1"/>
  <c r="X160" i="1"/>
  <c r="W160" i="1"/>
  <c r="V160" i="1"/>
  <c r="U160" i="1"/>
  <c r="T160" i="1"/>
  <c r="X159" i="1"/>
  <c r="W159" i="1"/>
  <c r="V159" i="1"/>
  <c r="U159" i="1"/>
  <c r="T159" i="1"/>
  <c r="X158" i="1"/>
  <c r="W158" i="1"/>
  <c r="V158" i="1"/>
  <c r="U158" i="1"/>
  <c r="T158" i="1"/>
  <c r="X157" i="1"/>
  <c r="W157" i="1"/>
  <c r="V157" i="1"/>
  <c r="U157" i="1"/>
  <c r="T157" i="1"/>
  <c r="X156" i="1"/>
  <c r="W156" i="1"/>
  <c r="V156" i="1"/>
  <c r="U156" i="1"/>
  <c r="T156" i="1"/>
  <c r="X155" i="1"/>
  <c r="W155" i="1"/>
  <c r="V155" i="1"/>
  <c r="U155" i="1"/>
  <c r="T155" i="1"/>
  <c r="X154" i="1"/>
  <c r="W154" i="1"/>
  <c r="V154" i="1"/>
  <c r="U154" i="1"/>
  <c r="T154" i="1"/>
  <c r="X153" i="1"/>
  <c r="W153" i="1"/>
  <c r="V153" i="1"/>
  <c r="U153" i="1"/>
  <c r="T153" i="1"/>
  <c r="X152" i="1"/>
  <c r="W152" i="1"/>
  <c r="V152" i="1"/>
  <c r="U152" i="1"/>
  <c r="T152" i="1"/>
  <c r="X151" i="1"/>
  <c r="W151" i="1"/>
  <c r="V151" i="1"/>
  <c r="U151" i="1"/>
  <c r="T151" i="1"/>
  <c r="X150" i="1"/>
  <c r="W150" i="1"/>
  <c r="V150" i="1"/>
  <c r="U150" i="1"/>
  <c r="T150" i="1"/>
  <c r="X149" i="1"/>
  <c r="W149" i="1"/>
  <c r="V149" i="1"/>
  <c r="U149" i="1"/>
  <c r="T149" i="1"/>
  <c r="X148" i="1"/>
  <c r="W148" i="1"/>
  <c r="V148" i="1"/>
  <c r="U148" i="1"/>
  <c r="T148" i="1"/>
  <c r="X147" i="1"/>
  <c r="W147" i="1"/>
  <c r="V147" i="1"/>
  <c r="U147" i="1"/>
  <c r="T147" i="1"/>
  <c r="X146" i="1"/>
  <c r="W146" i="1"/>
  <c r="V146" i="1"/>
  <c r="U146" i="1"/>
  <c r="T146" i="1"/>
  <c r="X145" i="1"/>
  <c r="W145" i="1"/>
  <c r="V145" i="1"/>
  <c r="U145" i="1"/>
  <c r="T145" i="1"/>
  <c r="X144" i="1"/>
  <c r="W144" i="1"/>
  <c r="V144" i="1"/>
  <c r="U144" i="1"/>
  <c r="T144" i="1"/>
  <c r="X143" i="1"/>
  <c r="W143" i="1"/>
  <c r="V143" i="1"/>
  <c r="U143" i="1"/>
  <c r="T143" i="1"/>
  <c r="X138" i="1"/>
  <c r="W138" i="1"/>
  <c r="V138" i="1"/>
  <c r="U138" i="1"/>
  <c r="T138" i="1"/>
  <c r="X137" i="1"/>
  <c r="W137" i="1"/>
  <c r="V137" i="1"/>
  <c r="U137" i="1"/>
  <c r="T137" i="1"/>
  <c r="X136" i="1"/>
  <c r="W136" i="1"/>
  <c r="V136" i="1"/>
  <c r="U136" i="1"/>
  <c r="T136" i="1"/>
  <c r="X135" i="1"/>
  <c r="W135" i="1"/>
  <c r="V135" i="1"/>
  <c r="U135" i="1"/>
  <c r="T135" i="1"/>
  <c r="X134" i="1"/>
  <c r="W134" i="1"/>
  <c r="V134" i="1"/>
  <c r="U134" i="1"/>
  <c r="T134" i="1"/>
  <c r="X133" i="1"/>
  <c r="W133" i="1"/>
  <c r="V133" i="1"/>
  <c r="U133" i="1"/>
  <c r="T133" i="1"/>
  <c r="X132" i="1"/>
  <c r="W132" i="1"/>
  <c r="V132" i="1"/>
  <c r="U132" i="1"/>
  <c r="T132" i="1"/>
  <c r="X131" i="1"/>
  <c r="W131" i="1"/>
  <c r="V131" i="1"/>
  <c r="U131" i="1"/>
  <c r="T131" i="1"/>
  <c r="X130" i="1"/>
  <c r="W130" i="1"/>
  <c r="V130" i="1"/>
  <c r="U130" i="1"/>
  <c r="T130" i="1"/>
  <c r="X129" i="1"/>
  <c r="W129" i="1"/>
  <c r="V129" i="1"/>
  <c r="U129" i="1"/>
  <c r="T129" i="1"/>
  <c r="X128" i="1"/>
  <c r="W128" i="1"/>
  <c r="V128" i="1"/>
  <c r="U128" i="1"/>
  <c r="T128" i="1"/>
  <c r="X127" i="1"/>
  <c r="W127" i="1"/>
  <c r="V127" i="1"/>
  <c r="U127" i="1"/>
  <c r="T127" i="1"/>
  <c r="X126" i="1"/>
  <c r="W126" i="1"/>
  <c r="V126" i="1"/>
  <c r="U126" i="1"/>
  <c r="T126" i="1"/>
  <c r="X125" i="1"/>
  <c r="W125" i="1"/>
  <c r="V125" i="1"/>
  <c r="U125" i="1"/>
  <c r="T125" i="1"/>
  <c r="X124" i="1"/>
  <c r="W124" i="1"/>
  <c r="V124" i="1"/>
  <c r="U124" i="1"/>
  <c r="T124" i="1"/>
  <c r="X123" i="1"/>
  <c r="W123" i="1"/>
  <c r="V123" i="1"/>
  <c r="U123" i="1"/>
  <c r="T123" i="1"/>
  <c r="X122" i="1"/>
  <c r="W122" i="1"/>
  <c r="V122" i="1"/>
  <c r="U122" i="1"/>
  <c r="T122" i="1"/>
  <c r="X121" i="1"/>
  <c r="W121" i="1"/>
  <c r="V121" i="1"/>
  <c r="U121" i="1"/>
  <c r="T121" i="1"/>
  <c r="X120" i="1"/>
  <c r="W120" i="1"/>
  <c r="V120" i="1"/>
  <c r="U120" i="1"/>
  <c r="T120" i="1"/>
  <c r="X119" i="1"/>
  <c r="W119" i="1"/>
  <c r="V119" i="1"/>
  <c r="U119" i="1"/>
  <c r="T119" i="1"/>
  <c r="X118" i="1"/>
  <c r="W118" i="1"/>
  <c r="V118" i="1"/>
  <c r="U118" i="1"/>
  <c r="T118" i="1"/>
  <c r="X117" i="1"/>
  <c r="W117" i="1"/>
  <c r="V117" i="1"/>
  <c r="U117" i="1"/>
  <c r="T117" i="1"/>
  <c r="X116" i="1"/>
  <c r="W116" i="1"/>
  <c r="V116" i="1"/>
  <c r="U116" i="1"/>
  <c r="T116" i="1"/>
  <c r="X115" i="1"/>
  <c r="W115" i="1"/>
  <c r="V115" i="1"/>
  <c r="U115" i="1"/>
  <c r="T115" i="1"/>
  <c r="X114" i="1"/>
  <c r="W114" i="1"/>
  <c r="V114" i="1"/>
  <c r="U114" i="1"/>
  <c r="T114" i="1"/>
  <c r="X113" i="1"/>
  <c r="W113" i="1"/>
  <c r="V113" i="1"/>
  <c r="U113" i="1"/>
  <c r="T113" i="1"/>
  <c r="X112" i="1"/>
  <c r="W112" i="1"/>
  <c r="V112" i="1"/>
  <c r="U112" i="1"/>
  <c r="T112" i="1"/>
  <c r="X107" i="1"/>
  <c r="W107" i="1"/>
  <c r="V107" i="1"/>
  <c r="U107" i="1"/>
  <c r="T107" i="1"/>
  <c r="X106" i="1"/>
  <c r="W106" i="1"/>
  <c r="V106" i="1"/>
  <c r="U106" i="1"/>
  <c r="T106" i="1"/>
  <c r="X105" i="1"/>
  <c r="W105" i="1"/>
  <c r="V105" i="1"/>
  <c r="U105" i="1"/>
  <c r="T105" i="1"/>
  <c r="X104" i="1"/>
  <c r="W104" i="1"/>
  <c r="V104" i="1"/>
  <c r="U104" i="1"/>
  <c r="T104" i="1"/>
  <c r="X103" i="1"/>
  <c r="W103" i="1"/>
  <c r="V103" i="1"/>
  <c r="U103" i="1"/>
  <c r="T103" i="1"/>
  <c r="X102" i="1"/>
  <c r="W102" i="1"/>
  <c r="V102" i="1"/>
  <c r="U102" i="1"/>
  <c r="T102" i="1"/>
  <c r="X101" i="1"/>
  <c r="W101" i="1"/>
  <c r="V101" i="1"/>
  <c r="U101" i="1"/>
  <c r="T101" i="1"/>
  <c r="X100" i="1"/>
  <c r="W100" i="1"/>
  <c r="V100" i="1"/>
  <c r="U100" i="1"/>
  <c r="T100" i="1"/>
  <c r="X99" i="1"/>
  <c r="W99" i="1"/>
  <c r="V99" i="1"/>
  <c r="U99" i="1"/>
  <c r="T99" i="1"/>
  <c r="X98" i="1"/>
  <c r="W98" i="1"/>
  <c r="V98" i="1"/>
  <c r="U98" i="1"/>
  <c r="T98" i="1"/>
  <c r="X97" i="1"/>
  <c r="W97" i="1"/>
  <c r="V97" i="1"/>
  <c r="U97" i="1"/>
  <c r="T97" i="1"/>
  <c r="X96" i="1"/>
  <c r="W96" i="1"/>
  <c r="V96" i="1"/>
  <c r="U96" i="1"/>
  <c r="T96" i="1"/>
  <c r="X95" i="1"/>
  <c r="W95" i="1"/>
  <c r="V95" i="1"/>
  <c r="U95" i="1"/>
  <c r="T95" i="1"/>
  <c r="X94" i="1"/>
  <c r="W94" i="1"/>
  <c r="V94" i="1"/>
  <c r="U94" i="1"/>
  <c r="T94" i="1"/>
  <c r="X93" i="1"/>
  <c r="W93" i="1"/>
  <c r="V93" i="1"/>
  <c r="U93" i="1"/>
  <c r="T93" i="1"/>
  <c r="X92" i="1"/>
  <c r="W92" i="1"/>
  <c r="V92" i="1"/>
  <c r="U92" i="1"/>
  <c r="T92" i="1"/>
  <c r="X91" i="1"/>
  <c r="W91" i="1"/>
  <c r="V91" i="1"/>
  <c r="U91" i="1"/>
  <c r="T91" i="1"/>
  <c r="X90" i="1"/>
  <c r="W90" i="1"/>
  <c r="V90" i="1"/>
  <c r="U90" i="1"/>
  <c r="T90" i="1"/>
  <c r="X89" i="1"/>
  <c r="W89" i="1"/>
  <c r="V89" i="1"/>
  <c r="U89" i="1"/>
  <c r="T89" i="1"/>
  <c r="X88" i="1"/>
  <c r="W88" i="1"/>
  <c r="V88" i="1"/>
  <c r="U88" i="1"/>
  <c r="T88" i="1"/>
  <c r="X87" i="1"/>
  <c r="W87" i="1"/>
  <c r="V87" i="1"/>
  <c r="U87" i="1"/>
  <c r="T87" i="1"/>
  <c r="X86" i="1"/>
  <c r="W86" i="1"/>
  <c r="V86" i="1"/>
  <c r="U86" i="1"/>
  <c r="T86" i="1"/>
  <c r="X85" i="1"/>
  <c r="W85" i="1"/>
  <c r="V85" i="1"/>
  <c r="U85" i="1"/>
  <c r="T85" i="1"/>
  <c r="X84" i="1"/>
  <c r="W84" i="1"/>
  <c r="V84" i="1"/>
  <c r="U84" i="1"/>
  <c r="T84" i="1"/>
  <c r="X83" i="1"/>
  <c r="W83" i="1"/>
  <c r="V83" i="1"/>
  <c r="U83" i="1"/>
  <c r="T83" i="1"/>
  <c r="X82" i="1"/>
  <c r="W82" i="1"/>
  <c r="V82" i="1"/>
  <c r="U82" i="1"/>
  <c r="T82" i="1"/>
  <c r="X81" i="1"/>
  <c r="W81" i="1"/>
  <c r="V81" i="1"/>
  <c r="U81" i="1"/>
  <c r="T81" i="1"/>
  <c r="X75" i="1"/>
  <c r="W75" i="1"/>
  <c r="V75" i="1"/>
  <c r="U75" i="1"/>
  <c r="T75" i="1"/>
  <c r="X74" i="1"/>
  <c r="W74" i="1"/>
  <c r="V74" i="1"/>
  <c r="U74" i="1"/>
  <c r="T74" i="1"/>
  <c r="X73" i="1"/>
  <c r="W73" i="1"/>
  <c r="V73" i="1"/>
  <c r="U73" i="1"/>
  <c r="T73" i="1"/>
  <c r="X72" i="1"/>
  <c r="W72" i="1"/>
  <c r="V72" i="1"/>
  <c r="U72" i="1"/>
  <c r="T72" i="1"/>
  <c r="X71" i="1"/>
  <c r="W71" i="1"/>
  <c r="V71" i="1"/>
  <c r="U71" i="1"/>
  <c r="T71" i="1"/>
  <c r="X70" i="1"/>
  <c r="W70" i="1"/>
  <c r="V70" i="1"/>
  <c r="U70" i="1"/>
  <c r="T70" i="1"/>
  <c r="X69" i="1"/>
  <c r="W69" i="1"/>
  <c r="V69" i="1"/>
  <c r="U69" i="1"/>
  <c r="T69" i="1"/>
  <c r="X68" i="1"/>
  <c r="W68" i="1"/>
  <c r="V68" i="1"/>
  <c r="U68" i="1"/>
  <c r="T68" i="1"/>
  <c r="X67" i="1"/>
  <c r="W67" i="1"/>
  <c r="V67" i="1"/>
  <c r="U67" i="1"/>
  <c r="T67" i="1"/>
  <c r="X66" i="1"/>
  <c r="W66" i="1"/>
  <c r="V66" i="1"/>
  <c r="U66" i="1"/>
  <c r="T66" i="1"/>
  <c r="X65" i="1"/>
  <c r="W65" i="1"/>
  <c r="V65" i="1"/>
  <c r="U65" i="1"/>
  <c r="T65" i="1"/>
  <c r="X64" i="1"/>
  <c r="W64" i="1"/>
  <c r="V64" i="1"/>
  <c r="U64" i="1"/>
  <c r="T64" i="1"/>
  <c r="X63" i="1"/>
  <c r="W63" i="1"/>
  <c r="V63" i="1"/>
  <c r="U63" i="1"/>
  <c r="T63" i="1"/>
  <c r="X62" i="1"/>
  <c r="W62" i="1"/>
  <c r="V62" i="1"/>
  <c r="U62" i="1"/>
  <c r="T62" i="1"/>
  <c r="X61" i="1"/>
  <c r="W61" i="1"/>
  <c r="V61" i="1"/>
  <c r="U61" i="1"/>
  <c r="T61" i="1"/>
  <c r="X60" i="1"/>
  <c r="W60" i="1"/>
  <c r="V60" i="1"/>
  <c r="U60" i="1"/>
  <c r="T60" i="1"/>
  <c r="X59" i="1"/>
  <c r="W59" i="1"/>
  <c r="V59" i="1"/>
  <c r="U59" i="1"/>
  <c r="T59" i="1"/>
  <c r="X58" i="1"/>
  <c r="W58" i="1"/>
  <c r="V58" i="1"/>
  <c r="U58" i="1"/>
  <c r="T58" i="1"/>
  <c r="X57" i="1"/>
  <c r="W57" i="1"/>
  <c r="V57" i="1"/>
  <c r="U57" i="1"/>
  <c r="T57" i="1"/>
  <c r="X56" i="1"/>
  <c r="W56" i="1"/>
  <c r="V56" i="1"/>
  <c r="U56" i="1"/>
  <c r="T56" i="1"/>
  <c r="X55" i="1"/>
  <c r="W55" i="1"/>
  <c r="V55" i="1"/>
  <c r="U55" i="1"/>
  <c r="T55" i="1"/>
  <c r="X51" i="1"/>
  <c r="W51" i="1"/>
  <c r="V51" i="1"/>
  <c r="U51" i="1"/>
  <c r="T51" i="1"/>
  <c r="X50" i="1"/>
  <c r="W50" i="1"/>
  <c r="V50" i="1"/>
  <c r="U50" i="1"/>
  <c r="T50" i="1"/>
  <c r="X49" i="1"/>
  <c r="W49" i="1"/>
  <c r="V49" i="1"/>
  <c r="U49" i="1"/>
  <c r="T49" i="1"/>
  <c r="X48" i="1"/>
  <c r="W48" i="1"/>
  <c r="V48" i="1"/>
  <c r="U48" i="1"/>
  <c r="T48" i="1"/>
  <c r="X47" i="1"/>
  <c r="W47" i="1"/>
  <c r="V47" i="1"/>
  <c r="U47" i="1"/>
  <c r="T47" i="1"/>
  <c r="X46" i="1"/>
  <c r="W46" i="1"/>
  <c r="V46" i="1"/>
  <c r="U46" i="1"/>
  <c r="T46" i="1"/>
  <c r="X45" i="1"/>
  <c r="W45" i="1"/>
  <c r="V45" i="1"/>
  <c r="U45" i="1"/>
  <c r="T45" i="1"/>
  <c r="X44" i="1"/>
  <c r="W44" i="1"/>
  <c r="V44" i="1"/>
  <c r="U44" i="1"/>
  <c r="T44" i="1"/>
  <c r="X43" i="1"/>
  <c r="W43" i="1"/>
  <c r="V43" i="1"/>
  <c r="U43" i="1"/>
  <c r="T43" i="1"/>
  <c r="X42" i="1"/>
  <c r="W42" i="1"/>
  <c r="V42" i="1"/>
  <c r="U42" i="1"/>
  <c r="T42" i="1"/>
  <c r="X41" i="1"/>
  <c r="W41" i="1"/>
  <c r="V41" i="1"/>
  <c r="U41" i="1"/>
  <c r="T41" i="1"/>
  <c r="X40" i="1"/>
  <c r="W40" i="1"/>
  <c r="V40" i="1"/>
  <c r="U40" i="1"/>
  <c r="T40" i="1"/>
  <c r="X39" i="1"/>
  <c r="W39" i="1"/>
  <c r="V39" i="1"/>
  <c r="U39" i="1"/>
  <c r="T39" i="1"/>
  <c r="X38" i="1"/>
  <c r="W38" i="1"/>
  <c r="V38" i="1"/>
  <c r="U38" i="1"/>
  <c r="T38" i="1"/>
  <c r="X35" i="1"/>
  <c r="W35" i="1"/>
  <c r="V35" i="1"/>
  <c r="U35" i="1"/>
  <c r="T35" i="1"/>
  <c r="X34" i="1"/>
  <c r="W34" i="1"/>
  <c r="V34" i="1"/>
  <c r="U34" i="1"/>
  <c r="T34" i="1"/>
  <c r="X33" i="1"/>
  <c r="W33" i="1"/>
  <c r="V33" i="1"/>
  <c r="U33" i="1"/>
  <c r="T33" i="1"/>
  <c r="X32" i="1"/>
  <c r="W32" i="1"/>
  <c r="V32" i="1"/>
  <c r="U32" i="1"/>
  <c r="T32" i="1"/>
  <c r="X31" i="1"/>
  <c r="W31" i="1"/>
  <c r="V31" i="1"/>
  <c r="U31" i="1"/>
  <c r="T31" i="1"/>
  <c r="X30" i="1"/>
  <c r="W30" i="1"/>
  <c r="V30" i="1"/>
  <c r="U30" i="1"/>
  <c r="T30" i="1"/>
  <c r="X29" i="1"/>
  <c r="W29" i="1"/>
  <c r="V29" i="1"/>
  <c r="U29" i="1"/>
  <c r="T29" i="1"/>
  <c r="X28" i="1"/>
  <c r="W28" i="1"/>
  <c r="V28" i="1"/>
  <c r="U28" i="1"/>
  <c r="T28" i="1"/>
  <c r="X27" i="1"/>
  <c r="W27" i="1"/>
  <c r="V27" i="1"/>
  <c r="U27" i="1"/>
  <c r="T27" i="1"/>
  <c r="X26" i="1"/>
  <c r="W26" i="1"/>
  <c r="V26" i="1"/>
  <c r="U26" i="1"/>
  <c r="T26" i="1"/>
  <c r="X25" i="1"/>
  <c r="W25" i="1"/>
  <c r="V25" i="1"/>
  <c r="U25" i="1"/>
  <c r="T25" i="1"/>
  <c r="X24" i="1"/>
  <c r="W24" i="1"/>
  <c r="V24" i="1"/>
  <c r="U24" i="1"/>
  <c r="T24" i="1"/>
  <c r="X23" i="1"/>
  <c r="W23" i="1"/>
  <c r="V23" i="1"/>
  <c r="U23" i="1"/>
  <c r="T23" i="1"/>
  <c r="X22" i="1"/>
  <c r="W22" i="1"/>
  <c r="V22" i="1"/>
  <c r="U22" i="1"/>
  <c r="T22" i="1"/>
  <c r="X18" i="1"/>
  <c r="W18" i="1"/>
  <c r="V18" i="1"/>
  <c r="U18" i="1"/>
  <c r="T18" i="1"/>
  <c r="X17" i="1"/>
  <c r="W17" i="1"/>
  <c r="V17" i="1"/>
  <c r="U17" i="1"/>
  <c r="T17" i="1"/>
  <c r="X16" i="1"/>
  <c r="W16" i="1"/>
  <c r="V16" i="1"/>
  <c r="U16" i="1"/>
  <c r="T16" i="1"/>
  <c r="X15" i="1"/>
  <c r="W15" i="1"/>
  <c r="V15" i="1"/>
  <c r="U15" i="1"/>
  <c r="T15" i="1"/>
  <c r="X14" i="1"/>
  <c r="W14" i="1"/>
  <c r="V14" i="1"/>
  <c r="U14" i="1"/>
  <c r="T14" i="1"/>
  <c r="X13" i="1"/>
  <c r="W13" i="1"/>
  <c r="V13" i="1"/>
  <c r="U13" i="1"/>
  <c r="T13" i="1"/>
  <c r="X12" i="1"/>
  <c r="W12" i="1"/>
  <c r="V12" i="1"/>
  <c r="U12" i="1"/>
  <c r="T12" i="1"/>
  <c r="X11" i="1"/>
  <c r="W11" i="1"/>
  <c r="V11" i="1"/>
  <c r="U11" i="1"/>
  <c r="T11" i="1"/>
  <c r="X10" i="1"/>
  <c r="W10" i="1"/>
  <c r="V10" i="1"/>
  <c r="U10" i="1"/>
  <c r="T10" i="1"/>
  <c r="X9" i="1"/>
  <c r="W9" i="1"/>
  <c r="V9" i="1"/>
  <c r="U9" i="1"/>
  <c r="T9" i="1"/>
  <c r="X8" i="1"/>
  <c r="W8" i="1"/>
  <c r="V8" i="1"/>
  <c r="U8" i="1"/>
  <c r="T8" i="1"/>
  <c r="X7" i="1"/>
  <c r="W7" i="1"/>
  <c r="V7" i="1"/>
  <c r="U7" i="1"/>
  <c r="T7" i="1"/>
  <c r="X6" i="1"/>
  <c r="W6" i="1"/>
  <c r="V6" i="1"/>
  <c r="U6" i="1"/>
  <c r="T6" i="1"/>
  <c r="X5" i="1"/>
  <c r="W5" i="1"/>
  <c r="V5" i="1"/>
  <c r="U5" i="1"/>
  <c r="T5" i="1"/>
  <c r="H16" i="2"/>
  <c r="H15" i="2"/>
  <c r="E15" i="2"/>
  <c r="F15" i="2"/>
  <c r="G15" i="2"/>
  <c r="E16" i="2"/>
  <c r="F16" i="2"/>
  <c r="G16" i="2"/>
  <c r="D16" i="2"/>
  <c r="D15" i="2"/>
  <c r="C268" i="1" l="1"/>
  <c r="C204" i="1"/>
  <c r="T295" i="1" l="1"/>
  <c r="X287" i="1"/>
  <c r="V285" i="1"/>
  <c r="U278" i="1"/>
  <c r="X275" i="1"/>
  <c r="J268" i="1"/>
  <c r="R268" i="1" s="1"/>
  <c r="T262" i="1"/>
  <c r="X261" i="1"/>
  <c r="X258" i="1"/>
  <c r="W258" i="1"/>
  <c r="W255" i="1"/>
  <c r="V255" i="1"/>
  <c r="V252" i="1"/>
  <c r="U252" i="1"/>
  <c r="U249" i="1"/>
  <c r="T249" i="1"/>
  <c r="T246" i="1"/>
  <c r="X245" i="1"/>
  <c r="X242" i="1"/>
  <c r="W242" i="1"/>
  <c r="W239" i="1"/>
  <c r="V239" i="1"/>
  <c r="J236" i="1"/>
  <c r="R236" i="1" s="1"/>
  <c r="J204" i="1"/>
  <c r="R204" i="1" s="1"/>
  <c r="P232" i="1"/>
  <c r="O232" i="1"/>
  <c r="N232" i="1"/>
  <c r="M232" i="1"/>
  <c r="L232" i="1"/>
  <c r="P231" i="1"/>
  <c r="O231" i="1"/>
  <c r="N231" i="1"/>
  <c r="M231" i="1"/>
  <c r="L231" i="1"/>
  <c r="P230" i="1"/>
  <c r="O230" i="1"/>
  <c r="N230" i="1"/>
  <c r="M230" i="1"/>
  <c r="L230" i="1"/>
  <c r="T230" i="1" s="1"/>
  <c r="P229" i="1"/>
  <c r="X229" i="1" s="1"/>
  <c r="O229" i="1"/>
  <c r="N229" i="1"/>
  <c r="M229" i="1"/>
  <c r="L229" i="1"/>
  <c r="P228" i="1"/>
  <c r="O228" i="1"/>
  <c r="N228" i="1"/>
  <c r="M228" i="1"/>
  <c r="L228" i="1"/>
  <c r="P227" i="1"/>
  <c r="O227" i="1"/>
  <c r="N227" i="1"/>
  <c r="M227" i="1"/>
  <c r="L227" i="1"/>
  <c r="P226" i="1"/>
  <c r="X226" i="1" s="1"/>
  <c r="O226" i="1"/>
  <c r="W226" i="1" s="1"/>
  <c r="N226" i="1"/>
  <c r="M226" i="1"/>
  <c r="L226" i="1"/>
  <c r="P225" i="1"/>
  <c r="O225" i="1"/>
  <c r="N225" i="1"/>
  <c r="M225" i="1"/>
  <c r="L225" i="1"/>
  <c r="P224" i="1"/>
  <c r="O224" i="1"/>
  <c r="N224" i="1"/>
  <c r="M224" i="1"/>
  <c r="L224" i="1"/>
  <c r="P223" i="1"/>
  <c r="O223" i="1"/>
  <c r="W223" i="1" s="1"/>
  <c r="N223" i="1"/>
  <c r="V223" i="1" s="1"/>
  <c r="M223" i="1"/>
  <c r="L223" i="1"/>
  <c r="P222" i="1"/>
  <c r="O222" i="1"/>
  <c r="N222" i="1"/>
  <c r="M222" i="1"/>
  <c r="L222" i="1"/>
  <c r="P221" i="1"/>
  <c r="O221" i="1"/>
  <c r="N221" i="1"/>
  <c r="M221" i="1"/>
  <c r="L221" i="1"/>
  <c r="P220" i="1"/>
  <c r="O220" i="1"/>
  <c r="N220" i="1"/>
  <c r="V220" i="1" s="1"/>
  <c r="M220" i="1"/>
  <c r="U220" i="1" s="1"/>
  <c r="L220" i="1"/>
  <c r="P219" i="1"/>
  <c r="O219" i="1"/>
  <c r="N219" i="1"/>
  <c r="M219" i="1"/>
  <c r="L219" i="1"/>
  <c r="P218" i="1"/>
  <c r="O218" i="1"/>
  <c r="N218" i="1"/>
  <c r="M218" i="1"/>
  <c r="L218" i="1"/>
  <c r="P217" i="1"/>
  <c r="O217" i="1"/>
  <c r="N217" i="1"/>
  <c r="M217" i="1"/>
  <c r="U217" i="1" s="1"/>
  <c r="L217" i="1"/>
  <c r="T217" i="1" s="1"/>
  <c r="P216" i="1"/>
  <c r="O216" i="1"/>
  <c r="N216" i="1"/>
  <c r="M216" i="1"/>
  <c r="L216" i="1"/>
  <c r="P215" i="1"/>
  <c r="O215" i="1"/>
  <c r="N215" i="1"/>
  <c r="M215" i="1"/>
  <c r="L215" i="1"/>
  <c r="P214" i="1"/>
  <c r="O214" i="1"/>
  <c r="N214" i="1"/>
  <c r="M214" i="1"/>
  <c r="L214" i="1"/>
  <c r="T214" i="1" s="1"/>
  <c r="P213" i="1"/>
  <c r="X213" i="1" s="1"/>
  <c r="O213" i="1"/>
  <c r="N213" i="1"/>
  <c r="M213" i="1"/>
  <c r="L213" i="1"/>
  <c r="P212" i="1"/>
  <c r="O212" i="1"/>
  <c r="N212" i="1"/>
  <c r="M212" i="1"/>
  <c r="L212" i="1"/>
  <c r="P211" i="1"/>
  <c r="O211" i="1"/>
  <c r="N211" i="1"/>
  <c r="M211" i="1"/>
  <c r="L211" i="1"/>
  <c r="P210" i="1"/>
  <c r="X210" i="1" s="1"/>
  <c r="O210" i="1"/>
  <c r="W210" i="1" s="1"/>
  <c r="N210" i="1"/>
  <c r="M210" i="1"/>
  <c r="L210" i="1"/>
  <c r="P209" i="1"/>
  <c r="O209" i="1"/>
  <c r="N209" i="1"/>
  <c r="M209" i="1"/>
  <c r="L209" i="1"/>
  <c r="P208" i="1"/>
  <c r="O208" i="1"/>
  <c r="N208" i="1"/>
  <c r="M208" i="1"/>
  <c r="L208" i="1"/>
  <c r="P207" i="1"/>
  <c r="O207" i="1"/>
  <c r="W207" i="1" s="1"/>
  <c r="N207" i="1"/>
  <c r="V207" i="1" s="1"/>
  <c r="M207" i="1"/>
  <c r="L207" i="1"/>
  <c r="P206" i="1"/>
  <c r="O206" i="1"/>
  <c r="N206" i="1"/>
  <c r="M206" i="1"/>
  <c r="L206" i="1"/>
  <c r="H232" i="1"/>
  <c r="G232" i="1"/>
  <c r="F232" i="1"/>
  <c r="E232" i="1"/>
  <c r="D232" i="1"/>
  <c r="H231" i="1"/>
  <c r="G231" i="1"/>
  <c r="F231" i="1"/>
  <c r="E231" i="1"/>
  <c r="D231" i="1"/>
  <c r="H230" i="1"/>
  <c r="G230" i="1"/>
  <c r="F230" i="1"/>
  <c r="E230" i="1"/>
  <c r="D230" i="1"/>
  <c r="H229" i="1"/>
  <c r="G229" i="1"/>
  <c r="F229" i="1"/>
  <c r="E229" i="1"/>
  <c r="D229" i="1"/>
  <c r="H228" i="1"/>
  <c r="G228" i="1"/>
  <c r="F228" i="1"/>
  <c r="E228" i="1"/>
  <c r="D228" i="1"/>
  <c r="H227" i="1"/>
  <c r="G227" i="1"/>
  <c r="F227" i="1"/>
  <c r="E227" i="1"/>
  <c r="D227" i="1"/>
  <c r="H226" i="1"/>
  <c r="G226" i="1"/>
  <c r="F226" i="1"/>
  <c r="E226" i="1"/>
  <c r="D226" i="1"/>
  <c r="H225" i="1"/>
  <c r="G225" i="1"/>
  <c r="F225" i="1"/>
  <c r="E225" i="1"/>
  <c r="D225" i="1"/>
  <c r="H224" i="1"/>
  <c r="G224" i="1"/>
  <c r="F224" i="1"/>
  <c r="E224" i="1"/>
  <c r="D224" i="1"/>
  <c r="H223" i="1"/>
  <c r="G223" i="1"/>
  <c r="F223" i="1"/>
  <c r="E223" i="1"/>
  <c r="D223" i="1"/>
  <c r="H222" i="1"/>
  <c r="G222" i="1"/>
  <c r="F222" i="1"/>
  <c r="E222" i="1"/>
  <c r="D222" i="1"/>
  <c r="H221" i="1"/>
  <c r="G221" i="1"/>
  <c r="F221" i="1"/>
  <c r="E221" i="1"/>
  <c r="D221" i="1"/>
  <c r="H220" i="1"/>
  <c r="G220" i="1"/>
  <c r="F220" i="1"/>
  <c r="E220" i="1"/>
  <c r="D220" i="1"/>
  <c r="H219" i="1"/>
  <c r="G219" i="1"/>
  <c r="F219" i="1"/>
  <c r="E219" i="1"/>
  <c r="D219" i="1"/>
  <c r="H218" i="1"/>
  <c r="G218" i="1"/>
  <c r="F218" i="1"/>
  <c r="E218" i="1"/>
  <c r="D218" i="1"/>
  <c r="H217" i="1"/>
  <c r="G217" i="1"/>
  <c r="F217" i="1"/>
  <c r="E217" i="1"/>
  <c r="D217" i="1"/>
  <c r="H216" i="1"/>
  <c r="G216" i="1"/>
  <c r="F216" i="1"/>
  <c r="E216" i="1"/>
  <c r="D216" i="1"/>
  <c r="H215" i="1"/>
  <c r="G215" i="1"/>
  <c r="F215" i="1"/>
  <c r="E215" i="1"/>
  <c r="D215" i="1"/>
  <c r="H214" i="1"/>
  <c r="G214" i="1"/>
  <c r="F214" i="1"/>
  <c r="E214" i="1"/>
  <c r="D214" i="1"/>
  <c r="H213" i="1"/>
  <c r="G213" i="1"/>
  <c r="F213" i="1"/>
  <c r="E213" i="1"/>
  <c r="D213" i="1"/>
  <c r="H212" i="1"/>
  <c r="G212" i="1"/>
  <c r="F212" i="1"/>
  <c r="E212" i="1"/>
  <c r="D212" i="1"/>
  <c r="H211" i="1"/>
  <c r="G211" i="1"/>
  <c r="F211" i="1"/>
  <c r="E211" i="1"/>
  <c r="D211" i="1"/>
  <c r="H210" i="1"/>
  <c r="G210" i="1"/>
  <c r="F210" i="1"/>
  <c r="E210" i="1"/>
  <c r="D210" i="1"/>
  <c r="H209" i="1"/>
  <c r="G209" i="1"/>
  <c r="F209" i="1"/>
  <c r="E209" i="1"/>
  <c r="D209" i="1"/>
  <c r="H208" i="1"/>
  <c r="G208" i="1"/>
  <c r="F208" i="1"/>
  <c r="E208" i="1"/>
  <c r="D208" i="1"/>
  <c r="H207" i="1"/>
  <c r="G207" i="1"/>
  <c r="F207" i="1"/>
  <c r="E207" i="1"/>
  <c r="D207" i="1"/>
  <c r="H206" i="1"/>
  <c r="G206" i="1"/>
  <c r="F206" i="1"/>
  <c r="E206" i="1"/>
  <c r="W271" i="1" l="1"/>
  <c r="T278" i="1"/>
  <c r="W287" i="1"/>
  <c r="U281" i="1"/>
  <c r="X290" i="1"/>
  <c r="X271" i="1"/>
  <c r="T279" i="1"/>
  <c r="V281" i="1"/>
  <c r="W288" i="1"/>
  <c r="T291" i="1"/>
  <c r="X274" i="1"/>
  <c r="V284" i="1"/>
  <c r="T294" i="1"/>
  <c r="W272" i="1"/>
  <c r="T275" i="1"/>
  <c r="U282" i="1"/>
  <c r="W284" i="1"/>
  <c r="X291" i="1"/>
  <c r="U294" i="1"/>
  <c r="U207" i="1"/>
  <c r="V210" i="1"/>
  <c r="W213" i="1"/>
  <c r="X216" i="1"/>
  <c r="T220" i="1"/>
  <c r="U223" i="1"/>
  <c r="V226" i="1"/>
  <c r="W229" i="1"/>
  <c r="X232" i="1"/>
  <c r="U239" i="1"/>
  <c r="V242" i="1"/>
  <c r="W245" i="1"/>
  <c r="X248" i="1"/>
  <c r="T252" i="1"/>
  <c r="U255" i="1"/>
  <c r="V258" i="1"/>
  <c r="W261" i="1"/>
  <c r="X264" i="1"/>
  <c r="V271" i="1"/>
  <c r="W274" i="1"/>
  <c r="X277" i="1"/>
  <c r="T281" i="1"/>
  <c r="U284" i="1"/>
  <c r="V287" i="1"/>
  <c r="W290" i="1"/>
  <c r="X293" i="1"/>
  <c r="X207" i="1"/>
  <c r="T211" i="1"/>
  <c r="U214" i="1"/>
  <c r="V217" i="1"/>
  <c r="W220" i="1"/>
  <c r="X223" i="1"/>
  <c r="T227" i="1"/>
  <c r="U230" i="1"/>
  <c r="X239" i="1"/>
  <c r="T243" i="1"/>
  <c r="U246" i="1"/>
  <c r="V249" i="1"/>
  <c r="W252" i="1"/>
  <c r="X255" i="1"/>
  <c r="T259" i="1"/>
  <c r="U262" i="1"/>
  <c r="T272" i="1"/>
  <c r="U275" i="1"/>
  <c r="V278" i="1"/>
  <c r="W281" i="1"/>
  <c r="X284" i="1"/>
  <c r="T288" i="1"/>
  <c r="U291" i="1"/>
  <c r="V294" i="1"/>
  <c r="T208" i="1"/>
  <c r="U211" i="1"/>
  <c r="V214" i="1"/>
  <c r="W217" i="1"/>
  <c r="X220" i="1"/>
  <c r="T224" i="1"/>
  <c r="U227" i="1"/>
  <c r="V230" i="1"/>
  <c r="T240" i="1"/>
  <c r="U243" i="1"/>
  <c r="V246" i="1"/>
  <c r="W249" i="1"/>
  <c r="X252" i="1"/>
  <c r="T256" i="1"/>
  <c r="U259" i="1"/>
  <c r="V262" i="1"/>
  <c r="U272" i="1"/>
  <c r="V275" i="1"/>
  <c r="W278" i="1"/>
  <c r="X281" i="1"/>
  <c r="T285" i="1"/>
  <c r="U288" i="1"/>
  <c r="V291" i="1"/>
  <c r="W294" i="1"/>
  <c r="U208" i="1"/>
  <c r="V211" i="1"/>
  <c r="W214" i="1"/>
  <c r="X217" i="1"/>
  <c r="T221" i="1"/>
  <c r="U224" i="1"/>
  <c r="V227" i="1"/>
  <c r="W230" i="1"/>
  <c r="U240" i="1"/>
  <c r="V243" i="1"/>
  <c r="W246" i="1"/>
  <c r="X249" i="1"/>
  <c r="T253" i="1"/>
  <c r="U256" i="1"/>
  <c r="V259" i="1"/>
  <c r="W262" i="1"/>
  <c r="V272" i="1"/>
  <c r="W275" i="1"/>
  <c r="X278" i="1"/>
  <c r="T282" i="1"/>
  <c r="U285" i="1"/>
  <c r="V288" i="1"/>
  <c r="W291" i="1"/>
  <c r="X294" i="1"/>
  <c r="V208" i="1"/>
  <c r="W211" i="1"/>
  <c r="X214" i="1"/>
  <c r="T218" i="1"/>
  <c r="U221" i="1"/>
  <c r="V224" i="1"/>
  <c r="W227" i="1"/>
  <c r="X230" i="1"/>
  <c r="V240" i="1"/>
  <c r="W243" i="1"/>
  <c r="X246" i="1"/>
  <c r="T250" i="1"/>
  <c r="U253" i="1"/>
  <c r="V256" i="1"/>
  <c r="W259" i="1"/>
  <c r="X262" i="1"/>
  <c r="W208" i="1"/>
  <c r="X211" i="1"/>
  <c r="T215" i="1"/>
  <c r="U218" i="1"/>
  <c r="V221" i="1"/>
  <c r="W224" i="1"/>
  <c r="X227" i="1"/>
  <c r="T231" i="1"/>
  <c r="W240" i="1"/>
  <c r="X243" i="1"/>
  <c r="T247" i="1"/>
  <c r="U250" i="1"/>
  <c r="V253" i="1"/>
  <c r="W256" i="1"/>
  <c r="X259" i="1"/>
  <c r="T263" i="1"/>
  <c r="X272" i="1"/>
  <c r="T276" i="1"/>
  <c r="U279" i="1"/>
  <c r="V282" i="1"/>
  <c r="W285" i="1"/>
  <c r="X288" i="1"/>
  <c r="T292" i="1"/>
  <c r="U295" i="1"/>
  <c r="X208" i="1"/>
  <c r="T212" i="1"/>
  <c r="U215" i="1"/>
  <c r="V218" i="1"/>
  <c r="W221" i="1"/>
  <c r="X224" i="1"/>
  <c r="T228" i="1"/>
  <c r="U231" i="1"/>
  <c r="X240" i="1"/>
  <c r="T244" i="1"/>
  <c r="U247" i="1"/>
  <c r="V250" i="1"/>
  <c r="W253" i="1"/>
  <c r="X256" i="1"/>
  <c r="T260" i="1"/>
  <c r="U263" i="1"/>
  <c r="T273" i="1"/>
  <c r="U276" i="1"/>
  <c r="V279" i="1"/>
  <c r="W282" i="1"/>
  <c r="X285" i="1"/>
  <c r="T289" i="1"/>
  <c r="U292" i="1"/>
  <c r="V295" i="1"/>
  <c r="T209" i="1"/>
  <c r="U212" i="1"/>
  <c r="V215" i="1"/>
  <c r="W218" i="1"/>
  <c r="X221" i="1"/>
  <c r="T225" i="1"/>
  <c r="U228" i="1"/>
  <c r="V231" i="1"/>
  <c r="T241" i="1"/>
  <c r="U244" i="1"/>
  <c r="V247" i="1"/>
  <c r="W250" i="1"/>
  <c r="X253" i="1"/>
  <c r="T257" i="1"/>
  <c r="U260" i="1"/>
  <c r="V263" i="1"/>
  <c r="T270" i="1"/>
  <c r="U273" i="1"/>
  <c r="V276" i="1"/>
  <c r="W279" i="1"/>
  <c r="X282" i="1"/>
  <c r="T286" i="1"/>
  <c r="U289" i="1"/>
  <c r="V292" i="1"/>
  <c r="W295" i="1"/>
  <c r="T206" i="1"/>
  <c r="U209" i="1"/>
  <c r="V212" i="1"/>
  <c r="W215" i="1"/>
  <c r="X218" i="1"/>
  <c r="T222" i="1"/>
  <c r="U225" i="1"/>
  <c r="V228" i="1"/>
  <c r="W231" i="1"/>
  <c r="T238" i="1"/>
  <c r="U241" i="1"/>
  <c r="V244" i="1"/>
  <c r="W247" i="1"/>
  <c r="X250" i="1"/>
  <c r="T254" i="1"/>
  <c r="U257" i="1"/>
  <c r="V260" i="1"/>
  <c r="W263" i="1"/>
  <c r="U270" i="1"/>
  <c r="V273" i="1"/>
  <c r="W276" i="1"/>
  <c r="X279" i="1"/>
  <c r="T283" i="1"/>
  <c r="U286" i="1"/>
  <c r="V289" i="1"/>
  <c r="W292" i="1"/>
  <c r="X295" i="1"/>
  <c r="U206" i="1"/>
  <c r="V209" i="1"/>
  <c r="W212" i="1"/>
  <c r="X215" i="1"/>
  <c r="T219" i="1"/>
  <c r="U222" i="1"/>
  <c r="V225" i="1"/>
  <c r="W228" i="1"/>
  <c r="X231" i="1"/>
  <c r="U238" i="1"/>
  <c r="V241" i="1"/>
  <c r="W244" i="1"/>
  <c r="X247" i="1"/>
  <c r="T251" i="1"/>
  <c r="U254" i="1"/>
  <c r="V257" i="1"/>
  <c r="W260" i="1"/>
  <c r="X263" i="1"/>
  <c r="V270" i="1"/>
  <c r="W273" i="1"/>
  <c r="X276" i="1"/>
  <c r="T280" i="1"/>
  <c r="U283" i="1"/>
  <c r="V286" i="1"/>
  <c r="W289" i="1"/>
  <c r="X292" i="1"/>
  <c r="T296" i="1"/>
  <c r="V206" i="1"/>
  <c r="W209" i="1"/>
  <c r="X212" i="1"/>
  <c r="T216" i="1"/>
  <c r="U219" i="1"/>
  <c r="V222" i="1"/>
  <c r="W225" i="1"/>
  <c r="X228" i="1"/>
  <c r="T232" i="1"/>
  <c r="V238" i="1"/>
  <c r="W241" i="1"/>
  <c r="X244" i="1"/>
  <c r="T248" i="1"/>
  <c r="U251" i="1"/>
  <c r="V254" i="1"/>
  <c r="W257" i="1"/>
  <c r="X260" i="1"/>
  <c r="T264" i="1"/>
  <c r="W270" i="1"/>
  <c r="X273" i="1"/>
  <c r="T277" i="1"/>
  <c r="U280" i="1"/>
  <c r="V283" i="1"/>
  <c r="W286" i="1"/>
  <c r="X289" i="1"/>
  <c r="T293" i="1"/>
  <c r="U296" i="1"/>
  <c r="W206" i="1"/>
  <c r="X209" i="1"/>
  <c r="T213" i="1"/>
  <c r="U216" i="1"/>
  <c r="V219" i="1"/>
  <c r="W222" i="1"/>
  <c r="X225" i="1"/>
  <c r="T229" i="1"/>
  <c r="U232" i="1"/>
  <c r="W238" i="1"/>
  <c r="X241" i="1"/>
  <c r="T245" i="1"/>
  <c r="U248" i="1"/>
  <c r="V251" i="1"/>
  <c r="W254" i="1"/>
  <c r="X257" i="1"/>
  <c r="T261" i="1"/>
  <c r="U264" i="1"/>
  <c r="X270" i="1"/>
  <c r="T274" i="1"/>
  <c r="U277" i="1"/>
  <c r="V280" i="1"/>
  <c r="W283" i="1"/>
  <c r="X286" i="1"/>
  <c r="T290" i="1"/>
  <c r="U293" i="1"/>
  <c r="V296" i="1"/>
  <c r="X206" i="1"/>
  <c r="T210" i="1"/>
  <c r="U213" i="1"/>
  <c r="V216" i="1"/>
  <c r="W219" i="1"/>
  <c r="X222" i="1"/>
  <c r="T226" i="1"/>
  <c r="U229" i="1"/>
  <c r="V232" i="1"/>
  <c r="X238" i="1"/>
  <c r="T242" i="1"/>
  <c r="U245" i="1"/>
  <c r="V248" i="1"/>
  <c r="W251" i="1"/>
  <c r="X254" i="1"/>
  <c r="T258" i="1"/>
  <c r="U261" i="1"/>
  <c r="V264" i="1"/>
  <c r="T271" i="1"/>
  <c r="U274" i="1"/>
  <c r="V277" i="1"/>
  <c r="W280" i="1"/>
  <c r="X283" i="1"/>
  <c r="T287" i="1"/>
  <c r="U290" i="1"/>
  <c r="V293" i="1"/>
  <c r="W296" i="1"/>
  <c r="T207" i="1"/>
  <c r="U210" i="1"/>
  <c r="V213" i="1"/>
  <c r="W216" i="1"/>
  <c r="X219" i="1"/>
  <c r="T223" i="1"/>
  <c r="U226" i="1"/>
  <c r="V229" i="1"/>
  <c r="W232" i="1"/>
  <c r="T239" i="1"/>
  <c r="U242" i="1"/>
  <c r="V245" i="1"/>
  <c r="W248" i="1"/>
  <c r="X251" i="1"/>
  <c r="T255" i="1"/>
  <c r="U258" i="1"/>
  <c r="V261" i="1"/>
  <c r="W264" i="1"/>
  <c r="U271" i="1"/>
  <c r="V274" i="1"/>
  <c r="W277" i="1"/>
  <c r="X280" i="1"/>
  <c r="T284" i="1"/>
  <c r="U287" i="1"/>
  <c r="V290" i="1"/>
  <c r="W293" i="1"/>
  <c r="X296" i="1"/>
</calcChain>
</file>

<file path=xl/sharedStrings.xml><?xml version="1.0" encoding="utf-8"?>
<sst xmlns="http://schemas.openxmlformats.org/spreadsheetml/2006/main" count="1028" uniqueCount="110">
  <si>
    <t>Demand Locational</t>
  </si>
  <si>
    <t>Zone No.</t>
  </si>
  <si>
    <t>Zone Name</t>
  </si>
  <si>
    <t>HH Gross Demand Zonal Locational Tariff (£/kW)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</si>
  <si>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</si>
  <si>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</si>
  <si>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</si>
  <si>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</si>
  <si>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</si>
  <si>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</si>
  <si>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</si>
  <si>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</si>
  <si>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</si>
  <si>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</si>
  <si>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</si>
  <si>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</si>
  <si>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</si>
  <si>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</si>
  <si>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NHH Demand Zonal Locational Tariff (p/kWh)</t>
  </si>
  <si>
    <t>Embedded Export Tariff (£/kW)</t>
  </si>
  <si>
    <t>TDR</t>
  </si>
  <si>
    <t>TDR Band</t>
  </si>
  <si>
    <t>TDR Tariff (£/(site annum))</t>
  </si>
  <si>
    <t xml:space="preserve"> DOM </t>
  </si>
  <si>
    <t xml:space="preserve"> LVN1 </t>
  </si>
  <si>
    <t xml:space="preserve"> LVN2 </t>
  </si>
  <si>
    <t xml:space="preserve"> LVN3 </t>
  </si>
  <si>
    <t xml:space="preserve"> LVN4 </t>
  </si>
  <si>
    <t xml:space="preserve"> LV1 </t>
  </si>
  <si>
    <t xml:space="preserve"> LV2 </t>
  </si>
  <si>
    <t xml:space="preserve"> LV3 </t>
  </si>
  <si>
    <t xml:space="preserve"> LV4 </t>
  </si>
  <si>
    <t xml:space="preserve"> HV1 </t>
  </si>
  <si>
    <t xml:space="preserve"> HV2 </t>
  </si>
  <si>
    <t xml:space="preserve"> HV3 </t>
  </si>
  <si>
    <t xml:space="preserve"> HV4 </t>
  </si>
  <si>
    <t xml:space="preserve"> EHV1 </t>
  </si>
  <si>
    <t xml:space="preserve"> EHV2 </t>
  </si>
  <si>
    <t xml:space="preserve"> EHV3 </t>
  </si>
  <si>
    <t xml:space="preserve"> EHV4 </t>
  </si>
  <si>
    <t xml:space="preserve"> TRN1 </t>
  </si>
  <si>
    <t xml:space="preserve"> TRN2 </t>
  </si>
  <si>
    <t xml:space="preserve"> TRN3 </t>
  </si>
  <si>
    <t xml:space="preserve"> TRN4 </t>
  </si>
  <si>
    <t>Generation - Wider Tariff Elements</t>
  </si>
  <si>
    <t>Peak Security 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</si>
  <si>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</si>
  <si>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</si>
  <si>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</si>
  <si>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</si>
  <si>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</si>
  <si>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</si>
  <si>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</si>
  <si>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</si>
  <si>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</si>
  <si>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</si>
  <si>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</si>
  <si>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</si>
  <si>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</si>
  <si>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</si>
  <si>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</si>
  <si>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</si>
  <si>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</si>
  <si>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</si>
  <si>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</si>
  <si>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</si>
  <si>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</si>
  <si>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</si>
  <si>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</si>
  <si>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</si>
  <si>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</si>
  <si>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</si>
  <si>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</si>
  <si>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Year Round Shared (£/kW)</t>
  </si>
  <si>
    <t>Year Round Not Shared (£/kW)</t>
  </si>
  <si>
    <t>Adjustment (£/kW)</t>
  </si>
  <si>
    <t>2025/26</t>
  </si>
  <si>
    <t>Current 5 year view</t>
  </si>
  <si>
    <t>2026/27</t>
  </si>
  <si>
    <t>CMP432  5 year view</t>
  </si>
  <si>
    <t>2027/28</t>
  </si>
  <si>
    <t>2028/29</t>
  </si>
  <si>
    <t>2029/30</t>
  </si>
  <si>
    <t>ALF Conventional Carbon</t>
  </si>
  <si>
    <t>Example Generators Tariffs (£/kW)</t>
  </si>
  <si>
    <t>2025/26 SF=1.76</t>
  </si>
  <si>
    <t>2026/27 SF=1.76</t>
  </si>
  <si>
    <t>2027/28 SF=1.76</t>
  </si>
  <si>
    <t>2028/29 SF=1.76</t>
  </si>
  <si>
    <t>2029/30 SF=1.76</t>
  </si>
  <si>
    <t>2025/26 SF=1</t>
  </si>
  <si>
    <t>2026/27 SF=1</t>
  </si>
  <si>
    <t>2027/28 SF=1</t>
  </si>
  <si>
    <t>2028/29 SF=1</t>
  </si>
  <si>
    <t>2029/30 SF=1</t>
  </si>
  <si>
    <t>Baseline Global Locational Security Factor 1.76</t>
  </si>
  <si>
    <t>Revenue from Generation  (£m)</t>
  </si>
  <si>
    <t>Revenue from Demand  (£m)</t>
  </si>
  <si>
    <t>CMP432 Global Locational Security Factor 1</t>
  </si>
  <si>
    <t>CMP432  impact</t>
  </si>
  <si>
    <t>2025/26 impact</t>
  </si>
  <si>
    <t>2026/27 impact</t>
  </si>
  <si>
    <t>2027/28 impact</t>
  </si>
  <si>
    <t>2028/29 impact</t>
  </si>
  <si>
    <t>2029/30 impact</t>
  </si>
  <si>
    <t>SF=1</t>
  </si>
  <si>
    <t>SF=1.76</t>
  </si>
  <si>
    <t>Impact</t>
  </si>
  <si>
    <t>Change in revenue from Generation  (£m)</t>
  </si>
  <si>
    <t>Change in revenue from Demand  (£m)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</si>
</sst>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_)"/>
    <numFmt numFmtId="165" formatCode="0.000000"/>
    <numFmt numFmtId="166" formatCode="0.000000_)"/>
    <numFmt numFmtId="167" formatCode="#,##0_ ;\-#,##0\ 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ptos Narrow"/>
      <family val="2"/>
      <scheme val="minor"/>
    </font>
    <font>
      <b/>
      <sz val="24"/>
      <color theme="1"/>
      <name val="Aptos Narrow"/>
      <family val="2"/>
      <scheme val="minor"/>
    </font>
    <font>
      <b/>
      <sz val="16"/>
      <color indexed="9"/>
      <name val="Arial"/>
      <family val="2"/>
    </font>
    <font>
      <sz val="16"/>
      <color theme="1"/>
      <name val="Aptos Narrow"/>
      <family val="2"/>
      <scheme val="minor"/>
    </font>
    <font>
      <b/>
      <sz val="16"/>
      <name val="Arial"/>
      <family val="2"/>
    </font>
    <font>
      <sz val="16"/>
      <name val="Arial"/>
      <family val="2"/>
    </font>
    <font>
      <b/>
      <sz val="10"/>
      <color theme="0"/>
      <name val="Arial"/>
      <family val="2"/>
    </font>
    <font>
      <b/>
      <sz val="11"/>
      <color theme="4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</fills>
  <borders count="2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72">
    <xf numFmtId="0" fontId="0" fillId="0" borderId="0" xfId="0"/>
    <xf numFmtId="0" fontId="3" fillId="2" borderId="1" xfId="2" applyFont="1" applyFill="1" applyBorder="1" applyProtection="1">
      <protection hidden="1"/>
    </xf>
    <xf numFmtId="0" fontId="4" fillId="0" borderId="2" xfId="2" applyFont="1" applyBorder="1" applyProtection="1">
      <protection hidden="1"/>
    </xf>
    <xf numFmtId="0" fontId="5" fillId="3" borderId="3" xfId="2" applyFont="1" applyFill="1" applyBorder="1" applyAlignment="1" applyProtection="1">
      <alignment vertical="center"/>
      <protection hidden="1"/>
    </xf>
    <xf numFmtId="0" fontId="5" fillId="3" borderId="4" xfId="2" applyFont="1" applyFill="1" applyBorder="1" applyAlignment="1" applyProtection="1">
      <alignment vertical="center"/>
      <protection hidden="1"/>
    </xf>
    <xf numFmtId="0" fontId="5" fillId="3" borderId="4" xfId="2" applyFont="1" applyFill="1" applyBorder="1" applyAlignment="1" applyProtection="1">
      <alignment horizontal="center" vertical="center" wrapText="1"/>
      <protection hidden="1"/>
    </xf>
    <xf numFmtId="164" fontId="4" fillId="0" borderId="5" xfId="2" applyNumberFormat="1" applyFont="1" applyBorder="1" applyAlignment="1" applyProtection="1">
      <alignment horizontal="center"/>
      <protection hidden="1"/>
    </xf>
    <xf numFmtId="164" fontId="4" fillId="0" borderId="6" xfId="2" applyNumberFormat="1" applyFont="1" applyBorder="1" applyAlignment="1" applyProtection="1">
      <alignment horizontal="left"/>
      <protection hidden="1"/>
    </xf>
    <xf numFmtId="2" fontId="5" fillId="3" borderId="4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/>
    <xf numFmtId="164" fontId="3" fillId="2" borderId="4" xfId="2" applyNumberFormat="1" applyFont="1" applyFill="1" applyBorder="1" applyProtection="1">
      <protection hidden="1"/>
    </xf>
    <xf numFmtId="2" fontId="4" fillId="0" borderId="0" xfId="2" applyNumberFormat="1" applyFont="1" applyProtection="1">
      <protection hidden="1"/>
    </xf>
    <xf numFmtId="0" fontId="0" fillId="0" borderId="10" xfId="1" applyNumberFormat="1" applyFont="1" applyBorder="1" applyAlignment="1">
      <alignment horizontal="center"/>
    </xf>
    <xf numFmtId="0" fontId="0" fillId="0" borderId="10" xfId="0" applyBorder="1"/>
    <xf numFmtId="166" fontId="0" fillId="0" borderId="10" xfId="1" applyNumberFormat="1" applyFont="1" applyBorder="1" applyAlignment="1">
      <alignment horizontal="center"/>
    </xf>
    <xf numFmtId="164" fontId="4" fillId="0" borderId="11" xfId="2" applyNumberFormat="1" applyFont="1" applyBorder="1" applyAlignment="1" applyProtection="1">
      <alignment horizontal="left"/>
      <protection hidden="1"/>
    </xf>
    <xf numFmtId="164" fontId="4" fillId="0" borderId="12" xfId="2" applyNumberFormat="1" applyFont="1" applyBorder="1" applyAlignment="1" applyProtection="1">
      <alignment horizontal="center"/>
      <protection hidden="1"/>
    </xf>
    <xf numFmtId="164" fontId="4" fillId="0" borderId="13" xfId="2" applyNumberFormat="1" applyFont="1" applyBorder="1" applyAlignment="1" applyProtection="1">
      <alignment horizontal="center"/>
      <protection hidden="1"/>
    </xf>
    <xf numFmtId="164" fontId="4" fillId="0" borderId="14" xfId="2" applyNumberFormat="1" applyFont="1" applyBorder="1" applyAlignment="1" applyProtection="1">
      <alignment horizontal="left"/>
      <protection hidden="1"/>
    </xf>
    <xf numFmtId="164" fontId="4" fillId="0" borderId="15" xfId="2" applyNumberFormat="1" applyFont="1" applyBorder="1" applyAlignment="1" applyProtection="1">
      <alignment horizontal="left"/>
      <protection hidden="1"/>
    </xf>
    <xf numFmtId="0" fontId="0" fillId="0" borderId="15" xfId="1" applyNumberFormat="1" applyFont="1" applyBorder="1" applyAlignment="1">
      <alignment horizontal="center"/>
    </xf>
    <xf numFmtId="0" fontId="0" fillId="0" borderId="15" xfId="0" applyBorder="1"/>
    <xf numFmtId="0" fontId="0" fillId="0" borderId="14" xfId="1" applyNumberFormat="1" applyFont="1" applyBorder="1" applyAlignment="1">
      <alignment horizontal="center"/>
    </xf>
    <xf numFmtId="0" fontId="0" fillId="0" borderId="14" xfId="0" applyBorder="1"/>
    <xf numFmtId="164" fontId="4" fillId="0" borderId="16" xfId="2" applyNumberFormat="1" applyFont="1" applyBorder="1" applyAlignment="1" applyProtection="1">
      <alignment horizontal="center"/>
      <protection hidden="1"/>
    </xf>
    <xf numFmtId="164" fontId="4" fillId="0" borderId="17" xfId="2" applyNumberFormat="1" applyFont="1" applyBorder="1" applyAlignment="1" applyProtection="1">
      <alignment horizontal="center"/>
      <protection hidden="1"/>
    </xf>
    <xf numFmtId="164" fontId="4" fillId="0" borderId="18" xfId="2" applyNumberFormat="1" applyFont="1" applyBorder="1" applyAlignment="1" applyProtection="1">
      <alignment horizontal="left"/>
      <protection hidden="1"/>
    </xf>
    <xf numFmtId="0" fontId="0" fillId="0" borderId="18" xfId="1" applyNumberFormat="1" applyFont="1" applyBorder="1" applyAlignment="1">
      <alignment horizontal="center"/>
    </xf>
    <xf numFmtId="0" fontId="0" fillId="0" borderId="18" xfId="0" applyBorder="1"/>
    <xf numFmtId="166" fontId="0" fillId="0" borderId="18" xfId="1" applyNumberFormat="1" applyFont="1" applyBorder="1" applyAlignment="1">
      <alignment horizontal="center"/>
    </xf>
    <xf numFmtId="164" fontId="4" fillId="0" borderId="19" xfId="2" applyNumberFormat="1" applyFont="1" applyBorder="1" applyAlignment="1" applyProtection="1">
      <alignment horizontal="center"/>
      <protection hidden="1"/>
    </xf>
    <xf numFmtId="164" fontId="4" fillId="0" borderId="20" xfId="2" applyNumberFormat="1" applyFont="1" applyBorder="1" applyAlignment="1" applyProtection="1">
      <alignment horizontal="left"/>
      <protection hidden="1"/>
    </xf>
    <xf numFmtId="164" fontId="4" fillId="0" borderId="21" xfId="2" applyNumberFormat="1" applyFont="1" applyBorder="1" applyAlignment="1" applyProtection="1">
      <alignment horizontal="center"/>
      <protection hidden="1"/>
    </xf>
    <xf numFmtId="164" fontId="4" fillId="0" borderId="22" xfId="2" applyNumberFormat="1" applyFont="1" applyBorder="1" applyAlignment="1" applyProtection="1">
      <alignment horizontal="left"/>
      <protection hidden="1"/>
    </xf>
    <xf numFmtId="165" fontId="4" fillId="0" borderId="23" xfId="2" applyNumberFormat="1" applyFont="1" applyBorder="1" applyAlignment="1" applyProtection="1">
      <alignment horizontal="center"/>
      <protection hidden="1"/>
    </xf>
    <xf numFmtId="164" fontId="4" fillId="0" borderId="24" xfId="2" applyNumberFormat="1" applyFont="1" applyBorder="1" applyAlignment="1" applyProtection="1">
      <alignment horizontal="left"/>
      <protection hidden="1"/>
    </xf>
    <xf numFmtId="0" fontId="0" fillId="0" borderId="24" xfId="1" applyNumberFormat="1" applyFont="1" applyBorder="1" applyAlignment="1">
      <alignment horizontal="center"/>
    </xf>
    <xf numFmtId="0" fontId="0" fillId="0" borderId="24" xfId="0" applyBorder="1"/>
    <xf numFmtId="166" fontId="0" fillId="0" borderId="24" xfId="1" applyNumberFormat="1" applyFont="1" applyBorder="1" applyAlignment="1">
      <alignment horizontal="center"/>
    </xf>
    <xf numFmtId="165" fontId="4" fillId="0" borderId="10" xfId="2" applyNumberFormat="1" applyFont="1" applyBorder="1" applyAlignment="1" applyProtection="1">
      <alignment horizontal="center"/>
      <protection hidden="1"/>
    </xf>
    <xf numFmtId="165" fontId="4" fillId="0" borderId="25" xfId="2" applyNumberFormat="1" applyFont="1" applyBorder="1" applyAlignment="1" applyProtection="1">
      <alignment horizontal="center"/>
      <protection hidden="1"/>
    </xf>
    <xf numFmtId="9" fontId="0" fillId="4" borderId="0" xfId="0" applyNumberFormat="1" applyFill="1"/>
    <xf numFmtId="9" fontId="0" fillId="0" borderId="0" xfId="0" applyNumberFormat="1"/>
    <xf numFmtId="0" fontId="7" fillId="0" borderId="0" xfId="0" applyFont="1"/>
    <xf numFmtId="165" fontId="4" fillId="0" borderId="0" xfId="2" applyNumberFormat="1" applyFont="1" applyAlignment="1" applyProtection="1">
      <alignment horizontal="center"/>
      <protection hidden="1"/>
    </xf>
    <xf numFmtId="0" fontId="8" fillId="2" borderId="1" xfId="2" applyFont="1" applyFill="1" applyBorder="1" applyProtection="1">
      <protection hidden="1"/>
    </xf>
    <xf numFmtId="0" fontId="9" fillId="0" borderId="0" xfId="0" applyFont="1"/>
    <xf numFmtId="0" fontId="10" fillId="3" borderId="4" xfId="2" applyFont="1" applyFill="1" applyBorder="1" applyAlignment="1" applyProtection="1">
      <alignment vertical="center"/>
      <protection hidden="1"/>
    </xf>
    <xf numFmtId="165" fontId="11" fillId="0" borderId="0" xfId="2" applyNumberFormat="1" applyFont="1" applyAlignment="1" applyProtection="1">
      <alignment horizontal="center"/>
      <protection hidden="1"/>
    </xf>
    <xf numFmtId="0" fontId="0" fillId="0" borderId="0" xfId="0" applyAlignment="1">
      <alignment vertical="center"/>
    </xf>
    <xf numFmtId="0" fontId="0" fillId="5" borderId="0" xfId="0" applyFill="1"/>
    <xf numFmtId="0" fontId="0" fillId="5" borderId="0" xfId="0" applyFill="1" applyAlignment="1">
      <alignment vertical="center"/>
    </xf>
    <xf numFmtId="0" fontId="5" fillId="5" borderId="26" xfId="2" applyFont="1" applyFill="1" applyBorder="1" applyAlignment="1" applyProtection="1">
      <alignment vertical="center"/>
      <protection hidden="1"/>
    </xf>
    <xf numFmtId="3" fontId="1" fillId="5" borderId="27" xfId="1" applyNumberFormat="1" applyFill="1" applyBorder="1" applyAlignment="1" applyProtection="1">
      <alignment vertical="center"/>
      <protection hidden="1"/>
    </xf>
    <xf numFmtId="3" fontId="0" fillId="5" borderId="26" xfId="0" applyNumberFormat="1" applyFill="1" applyBorder="1" applyAlignment="1">
      <alignment vertical="center"/>
    </xf>
    <xf numFmtId="0" fontId="5" fillId="5" borderId="9" xfId="2" applyFont="1" applyFill="1" applyBorder="1" applyAlignment="1" applyProtection="1">
      <alignment vertical="center"/>
      <protection hidden="1"/>
    </xf>
    <xf numFmtId="167" fontId="1" fillId="5" borderId="27" xfId="1" applyNumberFormat="1" applyFill="1" applyBorder="1" applyAlignment="1" applyProtection="1">
      <alignment vertical="center"/>
      <protection hidden="1"/>
    </xf>
    <xf numFmtId="167" fontId="1" fillId="5" borderId="26" xfId="1" applyNumberFormat="1" applyFill="1" applyBorder="1" applyAlignment="1" applyProtection="1">
      <alignment vertical="center"/>
      <protection hidden="1"/>
    </xf>
    <xf numFmtId="164" fontId="12" fillId="6" borderId="26" xfId="2" applyNumberFormat="1" applyFont="1" applyFill="1" applyBorder="1" applyAlignment="1" applyProtection="1">
      <alignment horizontal="center" vertical="center" wrapText="1"/>
      <protection hidden="1"/>
    </xf>
    <xf numFmtId="0" fontId="13" fillId="7" borderId="26" xfId="0" applyFont="1" applyFill="1" applyBorder="1" applyAlignment="1">
      <alignment horizontal="center" vertical="center"/>
    </xf>
    <xf numFmtId="0" fontId="13" fillId="7" borderId="7" xfId="0" applyFont="1" applyFill="1" applyBorder="1" applyAlignment="1">
      <alignment horizontal="center" vertical="center"/>
    </xf>
    <xf numFmtId="0" fontId="0" fillId="8" borderId="0" xfId="0" applyFill="1"/>
    <xf numFmtId="166" fontId="0" fillId="8" borderId="10" xfId="1" applyNumberFormat="1" applyFont="1" applyFill="1" applyBorder="1" applyAlignment="1">
      <alignment horizontal="center"/>
    </xf>
    <xf numFmtId="2" fontId="5" fillId="3" borderId="7" xfId="2" applyNumberFormat="1" applyFont="1" applyFill="1" applyBorder="1" applyAlignment="1" applyProtection="1">
      <alignment horizontal="center" vertical="center" wrapText="1"/>
      <protection hidden="1"/>
    </xf>
    <xf numFmtId="2" fontId="5" fillId="3" borderId="8" xfId="2" applyNumberFormat="1" applyFont="1" applyFill="1" applyBorder="1" applyAlignment="1" applyProtection="1">
      <alignment horizontal="center" vertical="center" wrapText="1"/>
      <protection hidden="1"/>
    </xf>
    <xf numFmtId="2" fontId="5" fillId="3" borderId="9" xfId="2" applyNumberFormat="1" applyFont="1" applyFill="1" applyBorder="1" applyAlignment="1" applyProtection="1">
      <alignment horizontal="center" vertical="center" wrapText="1"/>
      <protection hidden="1"/>
    </xf>
    <xf numFmtId="164" fontId="5" fillId="3" borderId="7" xfId="2" applyNumberFormat="1" applyFont="1" applyFill="1" applyBorder="1" applyAlignment="1" applyProtection="1">
      <alignment horizontal="left" vertical="center" wrapText="1"/>
      <protection hidden="1"/>
    </xf>
    <xf numFmtId="164" fontId="5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5" fillId="3" borderId="9" xfId="2" applyNumberFormat="1" applyFont="1" applyFill="1" applyBorder="1" applyAlignment="1" applyProtection="1">
      <alignment horizontal="left" vertical="center" wrapText="1"/>
      <protection hidden="1"/>
    </xf>
    <xf numFmtId="0" fontId="5" fillId="3" borderId="7" xfId="2" applyFont="1" applyFill="1" applyBorder="1" applyAlignment="1" applyProtection="1">
      <alignment horizontal="left" vertical="center" wrapText="1"/>
      <protection hidden="1"/>
    </xf>
    <xf numFmtId="0" fontId="5" fillId="3" borderId="8" xfId="2" applyFont="1" applyFill="1" applyBorder="1" applyAlignment="1" applyProtection="1">
      <alignment horizontal="left" vertical="center" wrapText="1"/>
      <protection hidden="1"/>
    </xf>
    <xf numFmtId="0" fontId="5" fillId="3" borderId="9" xfId="2" applyFont="1" applyFill="1" applyBorder="1" applyAlignment="1" applyProtection="1">
      <alignment horizontal="left" vertical="center" wrapText="1"/>
      <protection hidden="1"/>
    </xf>
  </cellXfs>
  <cellStyles count="3">
    <cellStyle name="Comma" xfId="1" builtinId="3"/>
    <cellStyle name="Normal" xfId="0" builtinId="0"/>
    <cellStyle name="Normal_Template WILKS Tariff Model" xfId="2" xr:uid="{CC31F6D0-1AFF-4CDF-BB19-71B97A4B2D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Tariffs!$D$4</c:f>
          <c:strCache>
            <c:ptCount val="1"/>
            <c:pt idx="0">
              <c:v>HH Gross Demand Zonal Locational Tariff (£/kW)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Tariffs!$D$1</c:f>
              <c:strCache>
                <c:ptCount val="1"/>
                <c:pt idx="0">
                  <c:v>2025/26 SF=1.76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Tariffs!$D$5:$D$18</c:f>
              <c:numCache>
                <c:formatCode>0.000000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2.990958</c:v>
                </c:pt>
                <c:pt idx="8">
                  <c:v>1.1107450000000001</c:v>
                </c:pt>
                <c:pt idx="9">
                  <c:v>6.8850429999999996</c:v>
                </c:pt>
                <c:pt idx="10">
                  <c:v>5.5682349999999996</c:v>
                </c:pt>
                <c:pt idx="11">
                  <c:v>7.4053449999999996</c:v>
                </c:pt>
                <c:pt idx="12">
                  <c:v>7.5701739999999997</c:v>
                </c:pt>
                <c:pt idx="13">
                  <c:v>10.123037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85-4E89-8E3E-071BE9F56A67}"/>
            </c:ext>
          </c:extLst>
        </c:ser>
        <c:ser>
          <c:idx val="1"/>
          <c:order val="1"/>
          <c:tx>
            <c:strRef>
              <c:f>Tariffs!$E$1</c:f>
              <c:strCache>
                <c:ptCount val="1"/>
                <c:pt idx="0">
                  <c:v>2026/27 SF=1.76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Tariffs!$E$5:$E$18</c:f>
              <c:numCache>
                <c:formatCode>0.000000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0.99373199999999995</c:v>
                </c:pt>
                <c:pt idx="8">
                  <c:v>2.3317000000000001</c:v>
                </c:pt>
                <c:pt idx="9">
                  <c:v>1.9995179999999999</c:v>
                </c:pt>
                <c:pt idx="10">
                  <c:v>5.9578660000000001</c:v>
                </c:pt>
                <c:pt idx="11">
                  <c:v>8.4568829999999995</c:v>
                </c:pt>
                <c:pt idx="12">
                  <c:v>8.2122589999999995</c:v>
                </c:pt>
                <c:pt idx="13">
                  <c:v>11.652336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85-4E89-8E3E-071BE9F56A67}"/>
            </c:ext>
          </c:extLst>
        </c:ser>
        <c:ser>
          <c:idx val="2"/>
          <c:order val="2"/>
          <c:tx>
            <c:strRef>
              <c:f>Tariffs!$F$1</c:f>
              <c:strCache>
                <c:ptCount val="1"/>
                <c:pt idx="0">
                  <c:v>2027/28 SF=1.76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Tariffs!$F$5:$F$18</c:f>
              <c:numCache>
                <c:formatCode>0.000000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6.8179000000000003E-2</c:v>
                </c:pt>
                <c:pt idx="7">
                  <c:v>1.744974</c:v>
                </c:pt>
                <c:pt idx="8">
                  <c:v>2.9254519999999999</c:v>
                </c:pt>
                <c:pt idx="9">
                  <c:v>1.649664</c:v>
                </c:pt>
                <c:pt idx="10">
                  <c:v>5.4730829999999999</c:v>
                </c:pt>
                <c:pt idx="11">
                  <c:v>9.0117619999999992</c:v>
                </c:pt>
                <c:pt idx="12">
                  <c:v>7.0479770000000004</c:v>
                </c:pt>
                <c:pt idx="13">
                  <c:v>3.5336120000000002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985-4E89-8E3E-071BE9F56A67}"/>
            </c:ext>
          </c:extLst>
        </c:ser>
        <c:ser>
          <c:idx val="3"/>
          <c:order val="3"/>
          <c:tx>
            <c:strRef>
              <c:f>Tariffs!$G$1</c:f>
              <c:strCache>
                <c:ptCount val="1"/>
                <c:pt idx="0">
                  <c:v>2028/29 SF=1.76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Tariffs!$G$5:$G$18</c:f>
              <c:numCache>
                <c:formatCode>0.000000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0.40708</c:v>
                </c:pt>
                <c:pt idx="7">
                  <c:v>2.025995</c:v>
                </c:pt>
                <c:pt idx="8">
                  <c:v>3.044216</c:v>
                </c:pt>
                <c:pt idx="9">
                  <c:v>1.2346090000000001</c:v>
                </c:pt>
                <c:pt idx="10">
                  <c:v>5.2240060000000001</c:v>
                </c:pt>
                <c:pt idx="11">
                  <c:v>8.6882719999999996</c:v>
                </c:pt>
                <c:pt idx="12">
                  <c:v>6.9666949999999996</c:v>
                </c:pt>
                <c:pt idx="13">
                  <c:v>2.427467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985-4E89-8E3E-071BE9F56A67}"/>
            </c:ext>
          </c:extLst>
        </c:ser>
        <c:ser>
          <c:idx val="4"/>
          <c:order val="4"/>
          <c:tx>
            <c:strRef>
              <c:f>Tariffs!$H$1</c:f>
              <c:strCache>
                <c:ptCount val="1"/>
                <c:pt idx="0">
                  <c:v>2029/30 SF=1.76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Tariffs!$H$5:$H$18</c:f>
              <c:numCache>
                <c:formatCode>0.000000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1.400242</c:v>
                </c:pt>
                <c:pt idx="7">
                  <c:v>2.8345150000000001</c:v>
                </c:pt>
                <c:pt idx="8">
                  <c:v>4.3212989999999998</c:v>
                </c:pt>
                <c:pt idx="9">
                  <c:v>3.292392</c:v>
                </c:pt>
                <c:pt idx="10">
                  <c:v>7.5515030000000003</c:v>
                </c:pt>
                <c:pt idx="11">
                  <c:v>10.210744999999999</c:v>
                </c:pt>
                <c:pt idx="12">
                  <c:v>9.1479579999999991</c:v>
                </c:pt>
                <c:pt idx="13">
                  <c:v>5.0104709999999999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985-4E89-8E3E-071BE9F56A67}"/>
            </c:ext>
          </c:extLst>
        </c:ser>
        <c:ser>
          <c:idx val="5"/>
          <c:order val="5"/>
          <c:tx>
            <c:strRef>
              <c:f>Tariffs!$L$1</c:f>
              <c:strCache>
                <c:ptCount val="1"/>
                <c:pt idx="0">
                  <c:v>2025/26 SF=1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Tariffs!$L$5:$L$18</c:f>
              <c:numCache>
                <c:formatCode>0.000000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1.699408</c:v>
                </c:pt>
                <c:pt idx="8">
                  <c:v>0.63110500000000003</c:v>
                </c:pt>
                <c:pt idx="9">
                  <c:v>3.911956</c:v>
                </c:pt>
                <c:pt idx="10">
                  <c:v>3.16377</c:v>
                </c:pt>
                <c:pt idx="11">
                  <c:v>4.2075829999999996</c:v>
                </c:pt>
                <c:pt idx="12">
                  <c:v>4.3012350000000001</c:v>
                </c:pt>
                <c:pt idx="13">
                  <c:v>5.7517250000000004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E985-4E89-8E3E-071BE9F56A67}"/>
            </c:ext>
          </c:extLst>
        </c:ser>
        <c:ser>
          <c:idx val="6"/>
          <c:order val="6"/>
          <c:tx>
            <c:strRef>
              <c:f>Tariffs!$M$1</c:f>
              <c:strCache>
                <c:ptCount val="1"/>
                <c:pt idx="0">
                  <c:v>2026/27 SF=1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Tariffs!$M$5:$M$18</c:f>
              <c:numCache>
                <c:formatCode>0.000000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0.56462000000000001</c:v>
                </c:pt>
                <c:pt idx="8">
                  <c:v>1.32483</c:v>
                </c:pt>
                <c:pt idx="9">
                  <c:v>1.13609</c:v>
                </c:pt>
                <c:pt idx="10">
                  <c:v>3.385151</c:v>
                </c:pt>
                <c:pt idx="11">
                  <c:v>4.8050470000000001</c:v>
                </c:pt>
                <c:pt idx="12">
                  <c:v>4.6660560000000002</c:v>
                </c:pt>
                <c:pt idx="13">
                  <c:v>6.6206449999999997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E985-4E89-8E3E-071BE9F56A67}"/>
            </c:ext>
          </c:extLst>
        </c:ser>
        <c:ser>
          <c:idx val="7"/>
          <c:order val="7"/>
          <c:tx>
            <c:strRef>
              <c:f>Tariffs!$N$1</c:f>
              <c:strCache>
                <c:ptCount val="1"/>
                <c:pt idx="0">
                  <c:v>2027/28 SF=1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Tariffs!$N$5:$N$18</c:f>
              <c:numCache>
                <c:formatCode>0.000000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3.8738000000000002E-2</c:v>
                </c:pt>
                <c:pt idx="7">
                  <c:v>0.99146199999999995</c:v>
                </c:pt>
                <c:pt idx="8">
                  <c:v>1.6621889999999999</c:v>
                </c:pt>
                <c:pt idx="9">
                  <c:v>0.93730899999999995</c:v>
                </c:pt>
                <c:pt idx="10">
                  <c:v>3.1097060000000001</c:v>
                </c:pt>
                <c:pt idx="11">
                  <c:v>5.1203190000000003</c:v>
                </c:pt>
                <c:pt idx="12">
                  <c:v>4.0045320000000002</c:v>
                </c:pt>
                <c:pt idx="13">
                  <c:v>2.0077340000000001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E985-4E89-8E3E-071BE9F56A67}"/>
            </c:ext>
          </c:extLst>
        </c:ser>
        <c:ser>
          <c:idx val="8"/>
          <c:order val="8"/>
          <c:tx>
            <c:strRef>
              <c:f>Tariffs!$O$1</c:f>
              <c:strCache>
                <c:ptCount val="1"/>
                <c:pt idx="0">
                  <c:v>2028/29 SF=1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Tariffs!$O$5:$O$18</c:f>
              <c:numCache>
                <c:formatCode>0.000000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0.231296</c:v>
                </c:pt>
                <c:pt idx="7">
                  <c:v>1.1511340000000001</c:v>
                </c:pt>
                <c:pt idx="8">
                  <c:v>1.729668</c:v>
                </c:pt>
                <c:pt idx="9">
                  <c:v>0.70148299999999997</c:v>
                </c:pt>
                <c:pt idx="10">
                  <c:v>2.9681850000000001</c:v>
                </c:pt>
                <c:pt idx="11">
                  <c:v>4.9365180000000004</c:v>
                </c:pt>
                <c:pt idx="12">
                  <c:v>3.9583499999999998</c:v>
                </c:pt>
                <c:pt idx="13">
                  <c:v>1.379243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E985-4E89-8E3E-071BE9F56A67}"/>
            </c:ext>
          </c:extLst>
        </c:ser>
        <c:ser>
          <c:idx val="9"/>
          <c:order val="9"/>
          <c:tx>
            <c:strRef>
              <c:f>Tariffs!$P$1</c:f>
              <c:strCache>
                <c:ptCount val="1"/>
                <c:pt idx="0">
                  <c:v>2029/30 SF=1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Tariffs!$P$5:$P$18</c:f>
              <c:numCache>
                <c:formatCode>0.000000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0.79559199999999997</c:v>
                </c:pt>
                <c:pt idx="7">
                  <c:v>1.61052</c:v>
                </c:pt>
                <c:pt idx="8">
                  <c:v>2.4552839999999998</c:v>
                </c:pt>
                <c:pt idx="9">
                  <c:v>1.8706780000000001</c:v>
                </c:pt>
                <c:pt idx="10">
                  <c:v>4.2906269999999997</c:v>
                </c:pt>
                <c:pt idx="11">
                  <c:v>5.8015600000000003</c:v>
                </c:pt>
                <c:pt idx="12">
                  <c:v>5.1977039999999999</c:v>
                </c:pt>
                <c:pt idx="13">
                  <c:v>2.8468580000000001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E985-4E89-8E3E-071BE9F56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6373615"/>
        <c:axId val="1027095087"/>
      </c:lineChart>
      <c:catAx>
        <c:axId val="10263736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095087"/>
        <c:crosses val="autoZero"/>
        <c:auto val="1"/>
        <c:lblAlgn val="ctr"/>
        <c:lblOffset val="100"/>
        <c:noMultiLvlLbl val="0"/>
      </c:catAx>
      <c:valAx>
        <c:axId val="1027095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373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Tariffs!$C$268</c:f>
          <c:strCache>
            <c:ptCount val="1"/>
            <c:pt idx="0">
              <c:v>45% ALF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911894695557206E-2"/>
          <c:y val="8.6608289550496209E-2"/>
          <c:w val="0.94301219712404805"/>
          <c:h val="0.78992383395157917"/>
        </c:manualLayout>
      </c:layout>
      <c:lineChart>
        <c:grouping val="standard"/>
        <c:varyColors val="0"/>
        <c:ser>
          <c:idx val="0"/>
          <c:order val="0"/>
          <c:tx>
            <c:strRef>
              <c:f>Tariffs!$D$1</c:f>
              <c:strCache>
                <c:ptCount val="1"/>
                <c:pt idx="0">
                  <c:v>2025/26 SF=1.76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Tariffs!$D$270:$D$296</c:f>
              <c:numCache>
                <c:formatCode>0.000000_)</c:formatCode>
                <c:ptCount val="27"/>
                <c:pt idx="0">
                  <c:v>26.699632950000002</c:v>
                </c:pt>
                <c:pt idx="1">
                  <c:v>23.075224950000003</c:v>
                </c:pt>
                <c:pt idx="2">
                  <c:v>24.9310224</c:v>
                </c:pt>
                <c:pt idx="3">
                  <c:v>24.559573400000001</c:v>
                </c:pt>
                <c:pt idx="4">
                  <c:v>19.821666700000002</c:v>
                </c:pt>
                <c:pt idx="5">
                  <c:v>19.536484050000002</c:v>
                </c:pt>
                <c:pt idx="6">
                  <c:v>27.262031200000003</c:v>
                </c:pt>
                <c:pt idx="7">
                  <c:v>17.258603200000003</c:v>
                </c:pt>
                <c:pt idx="8">
                  <c:v>16.711138050000002</c:v>
                </c:pt>
                <c:pt idx="9">
                  <c:v>15.934685700000001</c:v>
                </c:pt>
                <c:pt idx="10">
                  <c:v>10.3648837</c:v>
                </c:pt>
                <c:pt idx="11">
                  <c:v>10.398102100000001</c:v>
                </c:pt>
                <c:pt idx="12">
                  <c:v>5.7485903999999994</c:v>
                </c:pt>
                <c:pt idx="13">
                  <c:v>3.0815873999999996</c:v>
                </c:pt>
                <c:pt idx="14">
                  <c:v>0.75495255000000006</c:v>
                </c:pt>
                <c:pt idx="15">
                  <c:v>-1.0471293999999998</c:v>
                </c:pt>
                <c:pt idx="16">
                  <c:v>-0.5222791</c:v>
                </c:pt>
                <c:pt idx="17">
                  <c:v>-0.52283529999999989</c:v>
                </c:pt>
                <c:pt idx="18">
                  <c:v>-1.4024246499999999</c:v>
                </c:pt>
                <c:pt idx="19">
                  <c:v>-6.2215107500000002</c:v>
                </c:pt>
                <c:pt idx="20">
                  <c:v>-6.6260800999999994</c:v>
                </c:pt>
                <c:pt idx="21">
                  <c:v>-11.129877550000002</c:v>
                </c:pt>
                <c:pt idx="22">
                  <c:v>-6.9617055499999996</c:v>
                </c:pt>
                <c:pt idx="23">
                  <c:v>-0.94570354999999995</c:v>
                </c:pt>
                <c:pt idx="24">
                  <c:v>-3.7297509500000001</c:v>
                </c:pt>
                <c:pt idx="25">
                  <c:v>-4.6236624499999994</c:v>
                </c:pt>
                <c:pt idx="26">
                  <c:v>-7.3856999000000005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83-4F27-9A71-523FFB366D7B}"/>
            </c:ext>
          </c:extLst>
        </c:ser>
        <c:ser>
          <c:idx val="4"/>
          <c:order val="4"/>
          <c:tx>
            <c:strRef>
              <c:f>Tariffs!$H$1</c:f>
              <c:strCache>
                <c:ptCount val="1"/>
                <c:pt idx="0">
                  <c:v>2029/30 SF=1.76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Tariffs!$H$270:$H$296</c:f>
              <c:numCache>
                <c:formatCode>0.000000_)</c:formatCode>
                <c:ptCount val="27"/>
                <c:pt idx="0">
                  <c:v>48.050608400000002</c:v>
                </c:pt>
                <c:pt idx="1">
                  <c:v>38.543167249999996</c:v>
                </c:pt>
                <c:pt idx="2">
                  <c:v>35.598554350000001</c:v>
                </c:pt>
                <c:pt idx="3">
                  <c:v>44.497632350000003</c:v>
                </c:pt>
                <c:pt idx="4">
                  <c:v>29.605067900000002</c:v>
                </c:pt>
                <c:pt idx="5">
                  <c:v>28.321540849999998</c:v>
                </c:pt>
                <c:pt idx="6">
                  <c:v>32.506962350000002</c:v>
                </c:pt>
                <c:pt idx="7">
                  <c:v>24.296292350000002</c:v>
                </c:pt>
                <c:pt idx="8">
                  <c:v>23.510502100000004</c:v>
                </c:pt>
                <c:pt idx="9">
                  <c:v>22.298674050000002</c:v>
                </c:pt>
                <c:pt idx="10">
                  <c:v>17.467995049999999</c:v>
                </c:pt>
                <c:pt idx="11">
                  <c:v>13.8976328</c:v>
                </c:pt>
                <c:pt idx="12">
                  <c:v>2.8931550000000001</c:v>
                </c:pt>
                <c:pt idx="13">
                  <c:v>2.9318429999999998</c:v>
                </c:pt>
                <c:pt idx="14">
                  <c:v>-3.1266113</c:v>
                </c:pt>
                <c:pt idx="15">
                  <c:v>-3.5501360000000002</c:v>
                </c:pt>
                <c:pt idx="16">
                  <c:v>-5.2493967499999998</c:v>
                </c:pt>
                <c:pt idx="17">
                  <c:v>-4.8104006000000004</c:v>
                </c:pt>
                <c:pt idx="18">
                  <c:v>-3.1431987499999998</c:v>
                </c:pt>
                <c:pt idx="19">
                  <c:v>-8.7373364000000002</c:v>
                </c:pt>
                <c:pt idx="20">
                  <c:v>-8.642878249999999</c:v>
                </c:pt>
                <c:pt idx="21">
                  <c:v>-11.999041250000001</c:v>
                </c:pt>
                <c:pt idx="22">
                  <c:v>-7.99215125</c:v>
                </c:pt>
                <c:pt idx="23">
                  <c:v>-4.4162442500000001</c:v>
                </c:pt>
                <c:pt idx="24">
                  <c:v>-7.2418531999999995</c:v>
                </c:pt>
                <c:pt idx="25">
                  <c:v>-7.0298374999999993</c:v>
                </c:pt>
                <c:pt idx="26">
                  <c:v>-8.6975460499999997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C83-4F27-9A71-523FFB366D7B}"/>
            </c:ext>
          </c:extLst>
        </c:ser>
        <c:ser>
          <c:idx val="5"/>
          <c:order val="5"/>
          <c:tx>
            <c:strRef>
              <c:f>Tariffs!$L$1</c:f>
              <c:strCache>
                <c:ptCount val="1"/>
                <c:pt idx="0">
                  <c:v>2025/26 SF=1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Tariffs!$L$270:$L$296</c:f>
              <c:numCache>
                <c:formatCode>0.000000_)</c:formatCode>
                <c:ptCount val="27"/>
                <c:pt idx="0">
                  <c:v>16.1662915</c:v>
                </c:pt>
                <c:pt idx="1">
                  <c:v>14.106969100000001</c:v>
                </c:pt>
                <c:pt idx="2">
                  <c:v>15.16139875</c:v>
                </c:pt>
                <c:pt idx="3">
                  <c:v>14.95034875</c:v>
                </c:pt>
                <c:pt idx="4">
                  <c:v>12.258356299999999</c:v>
                </c:pt>
                <c:pt idx="5">
                  <c:v>12.09632025</c:v>
                </c:pt>
                <c:pt idx="6">
                  <c:v>16.4858349</c:v>
                </c:pt>
                <c:pt idx="7">
                  <c:v>10.802069899999999</c:v>
                </c:pt>
                <c:pt idx="8">
                  <c:v>10.491009999999999</c:v>
                </c:pt>
                <c:pt idx="9">
                  <c:v>10.049844499999999</c:v>
                </c:pt>
                <c:pt idx="10">
                  <c:v>6.8851835000000001</c:v>
                </c:pt>
                <c:pt idx="11">
                  <c:v>6.9040578500000001</c:v>
                </c:pt>
                <c:pt idx="12">
                  <c:v>4.2622903500000007</c:v>
                </c:pt>
                <c:pt idx="13">
                  <c:v>2.7469473500000001</c:v>
                </c:pt>
                <c:pt idx="14">
                  <c:v>1.4249963499999998</c:v>
                </c:pt>
                <c:pt idx="15">
                  <c:v>0.40108520000000003</c:v>
                </c:pt>
                <c:pt idx="16">
                  <c:v>0.69929570000000008</c:v>
                </c:pt>
                <c:pt idx="17">
                  <c:v>0.69897980000000004</c:v>
                </c:pt>
                <c:pt idx="18">
                  <c:v>0.19921295000000003</c:v>
                </c:pt>
                <c:pt idx="19">
                  <c:v>-2.5389040500000002</c:v>
                </c:pt>
                <c:pt idx="20">
                  <c:v>-2.7687726000000001</c:v>
                </c:pt>
                <c:pt idx="21">
                  <c:v>-5.3277492000000004</c:v>
                </c:pt>
                <c:pt idx="22">
                  <c:v>-2.9594692</c:v>
                </c:pt>
                <c:pt idx="23">
                  <c:v>0.4587138</c:v>
                </c:pt>
                <c:pt idx="24">
                  <c:v>-1.1231311500000001</c:v>
                </c:pt>
                <c:pt idx="25">
                  <c:v>-1.6310353500000001</c:v>
                </c:pt>
                <c:pt idx="26">
                  <c:v>-3.2003748000000001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C83-4F27-9A71-523FFB366D7B}"/>
            </c:ext>
          </c:extLst>
        </c:ser>
        <c:ser>
          <c:idx val="9"/>
          <c:order val="9"/>
          <c:tx>
            <c:strRef>
              <c:f>Tariffs!$P$1</c:f>
              <c:strCache>
                <c:ptCount val="1"/>
                <c:pt idx="0">
                  <c:v>2029/30 SF=1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Tariffs!$P$270:$P$296</c:f>
              <c:numCache>
                <c:formatCode>0.000000_)</c:formatCode>
                <c:ptCount val="27"/>
                <c:pt idx="0">
                  <c:v>28.789242199999997</c:v>
                </c:pt>
                <c:pt idx="1">
                  <c:v>23.38728695</c:v>
                </c:pt>
                <c:pt idx="2">
                  <c:v>21.7142108</c:v>
                </c:pt>
                <c:pt idx="3">
                  <c:v>26.770505800000002</c:v>
                </c:pt>
                <c:pt idx="4">
                  <c:v>18.308820799999999</c:v>
                </c:pt>
                <c:pt idx="5">
                  <c:v>17.579544299999998</c:v>
                </c:pt>
                <c:pt idx="6">
                  <c:v>19.957624549999998</c:v>
                </c:pt>
                <c:pt idx="7">
                  <c:v>15.29247155</c:v>
                </c:pt>
                <c:pt idx="8">
                  <c:v>14.84599925</c:v>
                </c:pt>
                <c:pt idx="9">
                  <c:v>14.1574601</c:v>
                </c:pt>
                <c:pt idx="10">
                  <c:v>11.4127571</c:v>
                </c:pt>
                <c:pt idx="11">
                  <c:v>9.3841416999999989</c:v>
                </c:pt>
                <c:pt idx="12">
                  <c:v>3.1315977500000001</c:v>
                </c:pt>
                <c:pt idx="13">
                  <c:v>3.1535797500000005</c:v>
                </c:pt>
                <c:pt idx="14">
                  <c:v>-0.28872374999999995</c:v>
                </c:pt>
                <c:pt idx="15">
                  <c:v>-0.5293633499999999</c:v>
                </c:pt>
                <c:pt idx="16">
                  <c:v>-1.4948523</c:v>
                </c:pt>
                <c:pt idx="17">
                  <c:v>-1.2454227</c:v>
                </c:pt>
                <c:pt idx="18">
                  <c:v>-0.29814885000000002</c:v>
                </c:pt>
                <c:pt idx="19">
                  <c:v>-3.4766361000000003</c:v>
                </c:pt>
                <c:pt idx="20">
                  <c:v>-3.4229668499999999</c:v>
                </c:pt>
                <c:pt idx="21">
                  <c:v>-5.3298782999999998</c:v>
                </c:pt>
                <c:pt idx="22">
                  <c:v>-3.0532363</c:v>
                </c:pt>
                <c:pt idx="23">
                  <c:v>-1.0214703000000001</c:v>
                </c:pt>
                <c:pt idx="24">
                  <c:v>-2.6269298999999999</c:v>
                </c:pt>
                <c:pt idx="25">
                  <c:v>-2.5064662499999999</c:v>
                </c:pt>
                <c:pt idx="26">
                  <c:v>-3.4540281000000004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C83-4F27-9A71-523FFB366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6373615"/>
        <c:axId val="1027095087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Tariffs!$E$1</c15:sqref>
                        </c15:formulaRef>
                      </c:ext>
                    </c:extLst>
                    <c:strCache>
                      <c:ptCount val="1"/>
                      <c:pt idx="0">
                        <c:v>2026/27 SF=1.76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Tariffs!$E$270:$E$296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27.254397449999999</c:v>
                      </c:pt>
                      <c:pt idx="1">
                        <c:v>23.295196199999999</c:v>
                      </c:pt>
                      <c:pt idx="2">
                        <c:v>25.851973900000001</c:v>
                      </c:pt>
                      <c:pt idx="3">
                        <c:v>35.133704899999998</c:v>
                      </c:pt>
                      <c:pt idx="4">
                        <c:v>20.587651149999999</c:v>
                      </c:pt>
                      <c:pt idx="5">
                        <c:v>20.271632050000001</c:v>
                      </c:pt>
                      <c:pt idx="6">
                        <c:v>28.468402000000001</c:v>
                      </c:pt>
                      <c:pt idx="7">
                        <c:v>16.926824</c:v>
                      </c:pt>
                      <c:pt idx="8">
                        <c:v>16.931847900000001</c:v>
                      </c:pt>
                      <c:pt idx="9">
                        <c:v>16.346040250000001</c:v>
                      </c:pt>
                      <c:pt idx="10">
                        <c:v>11.117350250000001</c:v>
                      </c:pt>
                      <c:pt idx="11">
                        <c:v>10.05012675</c:v>
                      </c:pt>
                      <c:pt idx="12">
                        <c:v>5.1993786499999999</c:v>
                      </c:pt>
                      <c:pt idx="13">
                        <c:v>2.7478666500000002</c:v>
                      </c:pt>
                      <c:pt idx="14">
                        <c:v>-0.87496784999999999</c:v>
                      </c:pt>
                      <c:pt idx="15">
                        <c:v>-1.68584355</c:v>
                      </c:pt>
                      <c:pt idx="16">
                        <c:v>-2.70472095</c:v>
                      </c:pt>
                      <c:pt idx="17">
                        <c:v>-2.2801103999999999</c:v>
                      </c:pt>
                      <c:pt idx="18">
                        <c:v>-1.2198343500000002</c:v>
                      </c:pt>
                      <c:pt idx="19">
                        <c:v>-5.8731072500000003</c:v>
                      </c:pt>
                      <c:pt idx="20">
                        <c:v>-6.1229463500000003</c:v>
                      </c:pt>
                      <c:pt idx="21">
                        <c:v>-11.08430295</c:v>
                      </c:pt>
                      <c:pt idx="22">
                        <c:v>-4.9766469500000001</c:v>
                      </c:pt>
                      <c:pt idx="23">
                        <c:v>-1.84206395</c:v>
                      </c:pt>
                      <c:pt idx="24">
                        <c:v>-4.60377875</c:v>
                      </c:pt>
                      <c:pt idx="25">
                        <c:v>-5.3411059999999999</c:v>
                      </c:pt>
                      <c:pt idx="26">
                        <c:v>-8.2446356000000005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5C83-4F27-9A71-523FFB366D7B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Tariffs!$F$1</c15:sqref>
                        </c15:formulaRef>
                      </c:ext>
                    </c:extLst>
                    <c:strCache>
                      <c:ptCount val="1"/>
                      <c:pt idx="0">
                        <c:v>2027/28 SF=1.76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Tariffs!$F$270:$F$296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29.355136799999997</c:v>
                      </c:pt>
                      <c:pt idx="1">
                        <c:v>24.320282099999996</c:v>
                      </c:pt>
                      <c:pt idx="2">
                        <c:v>25.434000649999998</c:v>
                      </c:pt>
                      <c:pt idx="3">
                        <c:v>34.922193650000004</c:v>
                      </c:pt>
                      <c:pt idx="4">
                        <c:v>20.197208800000002</c:v>
                      </c:pt>
                      <c:pt idx="5">
                        <c:v>20.077222600000002</c:v>
                      </c:pt>
                      <c:pt idx="6">
                        <c:v>25.215139449999999</c:v>
                      </c:pt>
                      <c:pt idx="7">
                        <c:v>16.597569449999998</c:v>
                      </c:pt>
                      <c:pt idx="8">
                        <c:v>16.318210699999998</c:v>
                      </c:pt>
                      <c:pt idx="9">
                        <c:v>15.991870249999998</c:v>
                      </c:pt>
                      <c:pt idx="10">
                        <c:v>9.8514142500000013</c:v>
                      </c:pt>
                      <c:pt idx="11">
                        <c:v>9.8785120499999977</c:v>
                      </c:pt>
                      <c:pt idx="12">
                        <c:v>4.4439552000000004</c:v>
                      </c:pt>
                      <c:pt idx="13">
                        <c:v>2.2951682</c:v>
                      </c:pt>
                      <c:pt idx="14">
                        <c:v>-0.67131720000000006</c:v>
                      </c:pt>
                      <c:pt idx="15">
                        <c:v>-1.4246664</c:v>
                      </c:pt>
                      <c:pt idx="16">
                        <c:v>-2.4962941500000002</c:v>
                      </c:pt>
                      <c:pt idx="17">
                        <c:v>-2.08598595</c:v>
                      </c:pt>
                      <c:pt idx="18">
                        <c:v>-0.89418435000000018</c:v>
                      </c:pt>
                      <c:pt idx="19">
                        <c:v>-5.8220731500000005</c:v>
                      </c:pt>
                      <c:pt idx="20">
                        <c:v>-5.7099219000000003</c:v>
                      </c:pt>
                      <c:pt idx="21">
                        <c:v>-9.5887600500000012</c:v>
                      </c:pt>
                      <c:pt idx="22">
                        <c:v>-5.0609140500000001</c:v>
                      </c:pt>
                      <c:pt idx="23">
                        <c:v>-1.3963330500000002</c:v>
                      </c:pt>
                      <c:pt idx="24">
                        <c:v>-4.1381038500000003</c:v>
                      </c:pt>
                      <c:pt idx="25">
                        <c:v>-4.0774001999999996</c:v>
                      </c:pt>
                      <c:pt idx="26">
                        <c:v>-5.7119104499999995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C83-4F27-9A71-523FFB366D7B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Tariffs!$G$1</c15:sqref>
                        </c15:formulaRef>
                      </c:ext>
                    </c:extLst>
                    <c:strCache>
                      <c:ptCount val="1"/>
                      <c:pt idx="0">
                        <c:v>2028/29 SF=1.76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Tariffs!$G$270:$G$296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38.135640350000003</c:v>
                      </c:pt>
                      <c:pt idx="1">
                        <c:v>28.134761599999997</c:v>
                      </c:pt>
                      <c:pt idx="2">
                        <c:v>26.4289779</c:v>
                      </c:pt>
                      <c:pt idx="3">
                        <c:v>35.962938899999997</c:v>
                      </c:pt>
                      <c:pt idx="4">
                        <c:v>20.6966857</c:v>
                      </c:pt>
                      <c:pt idx="5">
                        <c:v>20.526241150000001</c:v>
                      </c:pt>
                      <c:pt idx="6">
                        <c:v>24.501111399999999</c:v>
                      </c:pt>
                      <c:pt idx="7">
                        <c:v>16.8830344</c:v>
                      </c:pt>
                      <c:pt idx="8">
                        <c:v>15.314072400000001</c:v>
                      </c:pt>
                      <c:pt idx="9">
                        <c:v>16.115823550000002</c:v>
                      </c:pt>
                      <c:pt idx="10">
                        <c:v>10.129910550000002</c:v>
                      </c:pt>
                      <c:pt idx="11">
                        <c:v>9.9370204499999986</c:v>
                      </c:pt>
                      <c:pt idx="12">
                        <c:v>4.2350887000000004</c:v>
                      </c:pt>
                      <c:pt idx="13">
                        <c:v>2.0167657000000005</c:v>
                      </c:pt>
                      <c:pt idx="14">
                        <c:v>-1.0707384499999999</c:v>
                      </c:pt>
                      <c:pt idx="15">
                        <c:v>-1.8419669999999999</c:v>
                      </c:pt>
                      <c:pt idx="16">
                        <c:v>-3.1051039500000002</c:v>
                      </c:pt>
                      <c:pt idx="17">
                        <c:v>-2.8296413999999999</c:v>
                      </c:pt>
                      <c:pt idx="18">
                        <c:v>-1.2996067499999999</c:v>
                      </c:pt>
                      <c:pt idx="19">
                        <c:v>-6.4984954500000001</c:v>
                      </c:pt>
                      <c:pt idx="20">
                        <c:v>-6.2827681499999999</c:v>
                      </c:pt>
                      <c:pt idx="21">
                        <c:v>-9.5917890999999997</c:v>
                      </c:pt>
                      <c:pt idx="22">
                        <c:v>-6.5095220999999999</c:v>
                      </c:pt>
                      <c:pt idx="23">
                        <c:v>-2.6389071</c:v>
                      </c:pt>
                      <c:pt idx="24">
                        <c:v>-4.9449424500000001</c:v>
                      </c:pt>
                      <c:pt idx="25">
                        <c:v>-4.5996047999999998</c:v>
                      </c:pt>
                      <c:pt idx="26">
                        <c:v>-6.2521713000000005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C83-4F27-9A71-523FFB366D7B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Tariffs!$M$1</c15:sqref>
                        </c15:formulaRef>
                      </c:ext>
                    </c:extLst>
                    <c:strCache>
                      <c:ptCount val="1"/>
                      <c:pt idx="0">
                        <c:v>2026/27 SF=1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Tariffs!$M$270:$M$296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16.934595399999999</c:v>
                      </c:pt>
                      <c:pt idx="1">
                        <c:v>14.685048999999999</c:v>
                      </c:pt>
                      <c:pt idx="2">
                        <c:v>16.1377636</c:v>
                      </c:pt>
                      <c:pt idx="3">
                        <c:v>21.411474599999998</c:v>
                      </c:pt>
                      <c:pt idx="4">
                        <c:v>13.146671099999999</c:v>
                      </c:pt>
                      <c:pt idx="5">
                        <c:v>12.967115100000001</c:v>
                      </c:pt>
                      <c:pt idx="6">
                        <c:v>17.624370500000001</c:v>
                      </c:pt>
                      <c:pt idx="7">
                        <c:v>11.0666555</c:v>
                      </c:pt>
                      <c:pt idx="8">
                        <c:v>11.0695105</c:v>
                      </c:pt>
                      <c:pt idx="9">
                        <c:v>10.73666515</c:v>
                      </c:pt>
                      <c:pt idx="10">
                        <c:v>7.7658191500000004</c:v>
                      </c:pt>
                      <c:pt idx="11">
                        <c:v>7.1594417999999997</c:v>
                      </c:pt>
                      <c:pt idx="12">
                        <c:v>4.40333445</c:v>
                      </c:pt>
                      <c:pt idx="13">
                        <c:v>3.0104304499999999</c:v>
                      </c:pt>
                      <c:pt idx="14">
                        <c:v>0.95200115000000007</c:v>
                      </c:pt>
                      <c:pt idx="15">
                        <c:v>0.49127664999999998</c:v>
                      </c:pt>
                      <c:pt idx="16">
                        <c:v>-8.7631249999999994E-2</c:v>
                      </c:pt>
                      <c:pt idx="17">
                        <c:v>0.15362500000000001</c:v>
                      </c:pt>
                      <c:pt idx="18">
                        <c:v>0.75605440000000002</c:v>
                      </c:pt>
                      <c:pt idx="19">
                        <c:v>-1.8878504999999999</c:v>
                      </c:pt>
                      <c:pt idx="20">
                        <c:v>-2.0298048000000004</c:v>
                      </c:pt>
                      <c:pt idx="21">
                        <c:v>-4.8487570499999997</c:v>
                      </c:pt>
                      <c:pt idx="22">
                        <c:v>-1.3784980500000001</c:v>
                      </c:pt>
                      <c:pt idx="23">
                        <c:v>0.40251495000000004</c:v>
                      </c:pt>
                      <c:pt idx="24">
                        <c:v>-1.1666409000000002</c:v>
                      </c:pt>
                      <c:pt idx="25">
                        <c:v>-1.5855769500000001</c:v>
                      </c:pt>
                      <c:pt idx="26">
                        <c:v>-3.2353098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C83-4F27-9A71-523FFB366D7B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Tariffs!$N$1</c15:sqref>
                        </c15:formulaRef>
                      </c:ext>
                    </c:extLst>
                    <c:strCache>
                      <c:ptCount val="1"/>
                      <c:pt idx="0">
                        <c:v>2027/28 SF=1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Tariffs!$N$270:$N$296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17.97240455</c:v>
                      </c:pt>
                      <c:pt idx="1">
                        <c:v>15.11169155</c:v>
                      </c:pt>
                      <c:pt idx="2">
                        <c:v>15.744486999999999</c:v>
                      </c:pt>
                      <c:pt idx="3">
                        <c:v>21.135504999999998</c:v>
                      </c:pt>
                      <c:pt idx="4">
                        <c:v>12.7690363</c:v>
                      </c:pt>
                      <c:pt idx="5">
                        <c:v>12.700861849999999</c:v>
                      </c:pt>
                      <c:pt idx="6">
                        <c:v>15.62013385</c:v>
                      </c:pt>
                      <c:pt idx="7">
                        <c:v>10.72378685</c:v>
                      </c:pt>
                      <c:pt idx="8">
                        <c:v>10.56505975</c:v>
                      </c:pt>
                      <c:pt idx="9">
                        <c:v>10.37963985</c:v>
                      </c:pt>
                      <c:pt idx="10">
                        <c:v>6.8907438499999998</c:v>
                      </c:pt>
                      <c:pt idx="11">
                        <c:v>6.9061406499999993</c:v>
                      </c:pt>
                      <c:pt idx="12">
                        <c:v>3.8183237500000002</c:v>
                      </c:pt>
                      <c:pt idx="13">
                        <c:v>2.5974217500000001</c:v>
                      </c:pt>
                      <c:pt idx="14">
                        <c:v>0.91191944999999996</c:v>
                      </c:pt>
                      <c:pt idx="15">
                        <c:v>0.48387960000000002</c:v>
                      </c:pt>
                      <c:pt idx="16">
                        <c:v>-0.12499965</c:v>
                      </c:pt>
                      <c:pt idx="17">
                        <c:v>0.10813005000000001</c:v>
                      </c:pt>
                      <c:pt idx="18">
                        <c:v>0.78529004999999996</c:v>
                      </c:pt>
                      <c:pt idx="19">
                        <c:v>-2.0146468500000001</c:v>
                      </c:pt>
                      <c:pt idx="20">
                        <c:v>-1.9509246</c:v>
                      </c:pt>
                      <c:pt idx="21">
                        <c:v>-4.1548096499999998</c:v>
                      </c:pt>
                      <c:pt idx="22">
                        <c:v>-1.5821696500000002</c:v>
                      </c:pt>
                      <c:pt idx="23">
                        <c:v>0.49997834999999996</c:v>
                      </c:pt>
                      <c:pt idx="24">
                        <c:v>-1.05784605</c:v>
                      </c:pt>
                      <c:pt idx="25">
                        <c:v>-1.0233553499999999</c:v>
                      </c:pt>
                      <c:pt idx="26">
                        <c:v>-1.9520541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C83-4F27-9A71-523FFB366D7B}"/>
                  </c:ext>
                </c:extLst>
              </c15:ser>
            </c15:filteredLineSeries>
            <c15:filteredLin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Tariffs!$O$1</c15:sqref>
                        </c15:formulaRef>
                      </c:ext>
                    </c:extLst>
                    <c:strCache>
                      <c:ptCount val="1"/>
                      <c:pt idx="0">
                        <c:v>2028/29 SF=1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Tariffs!$O$270:$O$296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23.047026949999999</c:v>
                      </c:pt>
                      <c:pt idx="1">
                        <c:v>17.364709549999997</c:v>
                      </c:pt>
                      <c:pt idx="2">
                        <c:v>16.395513699999999</c:v>
                      </c:pt>
                      <c:pt idx="3">
                        <c:v>21.812536699999999</c:v>
                      </c:pt>
                      <c:pt idx="4">
                        <c:v>13.1385299</c:v>
                      </c:pt>
                      <c:pt idx="5">
                        <c:v>13.041686150000002</c:v>
                      </c:pt>
                      <c:pt idx="6">
                        <c:v>15.300134600000002</c:v>
                      </c:pt>
                      <c:pt idx="7">
                        <c:v>10.971682599999999</c:v>
                      </c:pt>
                      <c:pt idx="8">
                        <c:v>10.080226750000001</c:v>
                      </c:pt>
                      <c:pt idx="9">
                        <c:v>10.53576745</c:v>
                      </c:pt>
                      <c:pt idx="10">
                        <c:v>7.1346804500000003</c:v>
                      </c:pt>
                      <c:pt idx="11">
                        <c:v>7.0250832499999989</c:v>
                      </c:pt>
                      <c:pt idx="12">
                        <c:v>3.7853495500000007</c:v>
                      </c:pt>
                      <c:pt idx="13">
                        <c:v>2.5249385500000003</c:v>
                      </c:pt>
                      <c:pt idx="14">
                        <c:v>0.77067529999999995</c:v>
                      </c:pt>
                      <c:pt idx="15">
                        <c:v>0.33247730000000003</c:v>
                      </c:pt>
                      <c:pt idx="16">
                        <c:v>-0.38521420000000001</c:v>
                      </c:pt>
                      <c:pt idx="17">
                        <c:v>-0.22870150000000003</c:v>
                      </c:pt>
                      <c:pt idx="18">
                        <c:v>0.64063639999999999</c:v>
                      </c:pt>
                      <c:pt idx="19">
                        <c:v>-2.3132774499999997</c:v>
                      </c:pt>
                      <c:pt idx="20">
                        <c:v>-2.1907055500000001</c:v>
                      </c:pt>
                      <c:pt idx="21">
                        <c:v>-4.0708308000000004</c:v>
                      </c:pt>
                      <c:pt idx="22">
                        <c:v>-2.3195427999999998</c:v>
                      </c:pt>
                      <c:pt idx="23">
                        <c:v>-0.12032980000000001</c:v>
                      </c:pt>
                      <c:pt idx="24">
                        <c:v>-1.4305768000000001</c:v>
                      </c:pt>
                      <c:pt idx="25">
                        <c:v>-1.2343624000000002</c:v>
                      </c:pt>
                      <c:pt idx="26">
                        <c:v>-2.1733207000000001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C83-4F27-9A71-523FFB366D7B}"/>
                  </c:ext>
                </c:extLst>
              </c15:ser>
            </c15:filteredLineSeries>
          </c:ext>
        </c:extLst>
      </c:lineChart>
      <c:catAx>
        <c:axId val="10263736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095087"/>
        <c:crosses val="autoZero"/>
        <c:auto val="1"/>
        <c:lblAlgn val="ctr"/>
        <c:lblOffset val="100"/>
        <c:noMultiLvlLbl val="0"/>
      </c:catAx>
      <c:valAx>
        <c:axId val="1027095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373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778834280478305"/>
          <c:y val="0.89287774807716869"/>
          <c:w val="0.4318489924799897"/>
          <c:h val="9.07766914424663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Tariffs!$D$4</c:f>
          <c:strCache>
            <c:ptCount val="1"/>
            <c:pt idx="0">
              <c:v>HH Gross Demand Zonal Locational Tariff (£/kW)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Tariffs!$D$1</c:f>
              <c:strCache>
                <c:ptCount val="1"/>
                <c:pt idx="0">
                  <c:v>2025/26 SF=1.76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Tariffs!$D$5:$D$18</c:f>
              <c:numCache>
                <c:formatCode>0.000000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2.990958</c:v>
                </c:pt>
                <c:pt idx="8">
                  <c:v>1.1107450000000001</c:v>
                </c:pt>
                <c:pt idx="9">
                  <c:v>6.8850429999999996</c:v>
                </c:pt>
                <c:pt idx="10">
                  <c:v>5.5682349999999996</c:v>
                </c:pt>
                <c:pt idx="11">
                  <c:v>7.4053449999999996</c:v>
                </c:pt>
                <c:pt idx="12">
                  <c:v>7.5701739999999997</c:v>
                </c:pt>
                <c:pt idx="13">
                  <c:v>10.123037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1A-40BB-95BD-27A691356D9D}"/>
            </c:ext>
          </c:extLst>
        </c:ser>
        <c:ser>
          <c:idx val="4"/>
          <c:order val="4"/>
          <c:tx>
            <c:strRef>
              <c:f>Tariffs!$H$1</c:f>
              <c:strCache>
                <c:ptCount val="1"/>
                <c:pt idx="0">
                  <c:v>2029/30 SF=1.76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Tariffs!$H$5:$H$18</c:f>
              <c:numCache>
                <c:formatCode>0.000000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1.400242</c:v>
                </c:pt>
                <c:pt idx="7">
                  <c:v>2.8345150000000001</c:v>
                </c:pt>
                <c:pt idx="8">
                  <c:v>4.3212989999999998</c:v>
                </c:pt>
                <c:pt idx="9">
                  <c:v>3.292392</c:v>
                </c:pt>
                <c:pt idx="10">
                  <c:v>7.5515030000000003</c:v>
                </c:pt>
                <c:pt idx="11">
                  <c:v>10.210744999999999</c:v>
                </c:pt>
                <c:pt idx="12">
                  <c:v>9.1479579999999991</c:v>
                </c:pt>
                <c:pt idx="13">
                  <c:v>5.0104709999999999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E1A-40BB-95BD-27A691356D9D}"/>
            </c:ext>
          </c:extLst>
        </c:ser>
        <c:ser>
          <c:idx val="5"/>
          <c:order val="5"/>
          <c:tx>
            <c:strRef>
              <c:f>Tariffs!$L$1</c:f>
              <c:strCache>
                <c:ptCount val="1"/>
                <c:pt idx="0">
                  <c:v>2025/26 SF=1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Tariffs!$L$5:$L$18</c:f>
              <c:numCache>
                <c:formatCode>0.000000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1.699408</c:v>
                </c:pt>
                <c:pt idx="8">
                  <c:v>0.63110500000000003</c:v>
                </c:pt>
                <c:pt idx="9">
                  <c:v>3.911956</c:v>
                </c:pt>
                <c:pt idx="10">
                  <c:v>3.16377</c:v>
                </c:pt>
                <c:pt idx="11">
                  <c:v>4.2075829999999996</c:v>
                </c:pt>
                <c:pt idx="12">
                  <c:v>4.3012350000000001</c:v>
                </c:pt>
                <c:pt idx="13">
                  <c:v>5.7517250000000004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E1A-40BB-95BD-27A691356D9D}"/>
            </c:ext>
          </c:extLst>
        </c:ser>
        <c:ser>
          <c:idx val="9"/>
          <c:order val="9"/>
          <c:tx>
            <c:strRef>
              <c:f>Tariffs!$P$1</c:f>
              <c:strCache>
                <c:ptCount val="1"/>
                <c:pt idx="0">
                  <c:v>2029/30 SF=1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Tariffs!$P$5:$P$18</c:f>
              <c:numCache>
                <c:formatCode>0.000000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0.79559199999999997</c:v>
                </c:pt>
                <c:pt idx="7">
                  <c:v>1.61052</c:v>
                </c:pt>
                <c:pt idx="8">
                  <c:v>2.4552839999999998</c:v>
                </c:pt>
                <c:pt idx="9">
                  <c:v>1.8706780000000001</c:v>
                </c:pt>
                <c:pt idx="10">
                  <c:v>4.2906269999999997</c:v>
                </c:pt>
                <c:pt idx="11">
                  <c:v>5.8015600000000003</c:v>
                </c:pt>
                <c:pt idx="12">
                  <c:v>5.1977039999999999</c:v>
                </c:pt>
                <c:pt idx="13">
                  <c:v>2.8468580000000001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E1A-40BB-95BD-27A691356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6373615"/>
        <c:axId val="1027095087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Tariffs!$E$1</c15:sqref>
                        </c15:formulaRef>
                      </c:ext>
                    </c:extLst>
                    <c:strCache>
                      <c:ptCount val="1"/>
                      <c:pt idx="0">
                        <c:v>2026/27 SF=1.76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Tariffs!$E$5:$E$18</c15:sqref>
                        </c15:formulaRef>
                      </c:ext>
                    </c:extLst>
                    <c:numCache>
                      <c:formatCode>0.000000</c:formatCode>
                      <c:ptCount val="1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0.99373199999999995</c:v>
                      </c:pt>
                      <c:pt idx="8">
                        <c:v>2.3317000000000001</c:v>
                      </c:pt>
                      <c:pt idx="9">
                        <c:v>1.9995179999999999</c:v>
                      </c:pt>
                      <c:pt idx="10">
                        <c:v>5.9578660000000001</c:v>
                      </c:pt>
                      <c:pt idx="11">
                        <c:v>8.4568829999999995</c:v>
                      </c:pt>
                      <c:pt idx="12">
                        <c:v>8.2122589999999995</c:v>
                      </c:pt>
                      <c:pt idx="13">
                        <c:v>11.652336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2E1A-40BB-95BD-27A691356D9D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Tariffs!$F$1</c15:sqref>
                        </c15:formulaRef>
                      </c:ext>
                    </c:extLst>
                    <c:strCache>
                      <c:ptCount val="1"/>
                      <c:pt idx="0">
                        <c:v>2027/28 SF=1.76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Tariffs!$F$5:$F$18</c15:sqref>
                        </c15:formulaRef>
                      </c:ext>
                    </c:extLst>
                    <c:numCache>
                      <c:formatCode>0.000000</c:formatCode>
                      <c:ptCount val="1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6.8179000000000003E-2</c:v>
                      </c:pt>
                      <c:pt idx="7">
                        <c:v>1.744974</c:v>
                      </c:pt>
                      <c:pt idx="8">
                        <c:v>2.9254519999999999</c:v>
                      </c:pt>
                      <c:pt idx="9">
                        <c:v>1.649664</c:v>
                      </c:pt>
                      <c:pt idx="10">
                        <c:v>5.4730829999999999</c:v>
                      </c:pt>
                      <c:pt idx="11">
                        <c:v>9.0117619999999992</c:v>
                      </c:pt>
                      <c:pt idx="12">
                        <c:v>7.0479770000000004</c:v>
                      </c:pt>
                      <c:pt idx="13">
                        <c:v>3.5336120000000002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E1A-40BB-95BD-27A691356D9D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Tariffs!$G$1</c15:sqref>
                        </c15:formulaRef>
                      </c:ext>
                    </c:extLst>
                    <c:strCache>
                      <c:ptCount val="1"/>
                      <c:pt idx="0">
                        <c:v>2028/29 SF=1.76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Tariffs!$G$5:$G$18</c15:sqref>
                        </c15:formulaRef>
                      </c:ext>
                    </c:extLst>
                    <c:numCache>
                      <c:formatCode>0.000000</c:formatCode>
                      <c:ptCount val="1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0.40708</c:v>
                      </c:pt>
                      <c:pt idx="7">
                        <c:v>2.025995</c:v>
                      </c:pt>
                      <c:pt idx="8">
                        <c:v>3.044216</c:v>
                      </c:pt>
                      <c:pt idx="9">
                        <c:v>1.2346090000000001</c:v>
                      </c:pt>
                      <c:pt idx="10">
                        <c:v>5.2240060000000001</c:v>
                      </c:pt>
                      <c:pt idx="11">
                        <c:v>8.6882719999999996</c:v>
                      </c:pt>
                      <c:pt idx="12">
                        <c:v>6.9666949999999996</c:v>
                      </c:pt>
                      <c:pt idx="13">
                        <c:v>2.427467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E1A-40BB-95BD-27A691356D9D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Tariffs!$M$1</c15:sqref>
                        </c15:formulaRef>
                      </c:ext>
                    </c:extLst>
                    <c:strCache>
                      <c:ptCount val="1"/>
                      <c:pt idx="0">
                        <c:v>2026/27 SF=1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Tariffs!$M$5:$M$18</c15:sqref>
                        </c15:formulaRef>
                      </c:ext>
                    </c:extLst>
                    <c:numCache>
                      <c:formatCode>0.000000</c:formatCode>
                      <c:ptCount val="1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0.56462000000000001</c:v>
                      </c:pt>
                      <c:pt idx="8">
                        <c:v>1.32483</c:v>
                      </c:pt>
                      <c:pt idx="9">
                        <c:v>1.13609</c:v>
                      </c:pt>
                      <c:pt idx="10">
                        <c:v>3.385151</c:v>
                      </c:pt>
                      <c:pt idx="11">
                        <c:v>4.8050470000000001</c:v>
                      </c:pt>
                      <c:pt idx="12">
                        <c:v>4.6660560000000002</c:v>
                      </c:pt>
                      <c:pt idx="13">
                        <c:v>6.6206449999999997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E1A-40BB-95BD-27A691356D9D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Tariffs!$N$1</c15:sqref>
                        </c15:formulaRef>
                      </c:ext>
                    </c:extLst>
                    <c:strCache>
                      <c:ptCount val="1"/>
                      <c:pt idx="0">
                        <c:v>2027/28 SF=1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Tariffs!$N$5:$N$18</c15:sqref>
                        </c15:formulaRef>
                      </c:ext>
                    </c:extLst>
                    <c:numCache>
                      <c:formatCode>0.000000</c:formatCode>
                      <c:ptCount val="1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3.8738000000000002E-2</c:v>
                      </c:pt>
                      <c:pt idx="7">
                        <c:v>0.99146199999999995</c:v>
                      </c:pt>
                      <c:pt idx="8">
                        <c:v>1.6621889999999999</c:v>
                      </c:pt>
                      <c:pt idx="9">
                        <c:v>0.93730899999999995</c:v>
                      </c:pt>
                      <c:pt idx="10">
                        <c:v>3.1097060000000001</c:v>
                      </c:pt>
                      <c:pt idx="11">
                        <c:v>5.1203190000000003</c:v>
                      </c:pt>
                      <c:pt idx="12">
                        <c:v>4.0045320000000002</c:v>
                      </c:pt>
                      <c:pt idx="13">
                        <c:v>2.0077340000000001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E1A-40BB-95BD-27A691356D9D}"/>
                  </c:ext>
                </c:extLst>
              </c15:ser>
            </c15:filteredLineSeries>
            <c15:filteredLin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Tariffs!$O$1</c15:sqref>
                        </c15:formulaRef>
                      </c:ext>
                    </c:extLst>
                    <c:strCache>
                      <c:ptCount val="1"/>
                      <c:pt idx="0">
                        <c:v>2028/29 SF=1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Tariffs!$O$5:$O$18</c15:sqref>
                        </c15:formulaRef>
                      </c:ext>
                    </c:extLst>
                    <c:numCache>
                      <c:formatCode>0.000000</c:formatCode>
                      <c:ptCount val="1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0.231296</c:v>
                      </c:pt>
                      <c:pt idx="7">
                        <c:v>1.1511340000000001</c:v>
                      </c:pt>
                      <c:pt idx="8">
                        <c:v>1.729668</c:v>
                      </c:pt>
                      <c:pt idx="9">
                        <c:v>0.70148299999999997</c:v>
                      </c:pt>
                      <c:pt idx="10">
                        <c:v>2.9681850000000001</c:v>
                      </c:pt>
                      <c:pt idx="11">
                        <c:v>4.9365180000000004</c:v>
                      </c:pt>
                      <c:pt idx="12">
                        <c:v>3.9583499999999998</c:v>
                      </c:pt>
                      <c:pt idx="13">
                        <c:v>1.379243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E1A-40BB-95BD-27A691356D9D}"/>
                  </c:ext>
                </c:extLst>
              </c15:ser>
            </c15:filteredLineSeries>
          </c:ext>
        </c:extLst>
      </c:lineChart>
      <c:catAx>
        <c:axId val="10263736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095087"/>
        <c:crosses val="autoZero"/>
        <c:auto val="1"/>
        <c:lblAlgn val="ctr"/>
        <c:lblOffset val="100"/>
        <c:noMultiLvlLbl val="0"/>
      </c:catAx>
      <c:valAx>
        <c:axId val="1027095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373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Intermittent</a:t>
            </a:r>
            <a:r>
              <a:rPr lang="en-GB" baseline="0"/>
              <a:t> 45% ALF Z1 North Scotland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0.10524454177701149"/>
          <c:y val="0.12092549076573006"/>
          <c:w val="0.87589310487410155"/>
          <c:h val="0.75359896786252611"/>
        </c:manualLayout>
      </c:layout>
      <c:lineChart>
        <c:grouping val="standard"/>
        <c:varyColors val="0"/>
        <c:ser>
          <c:idx val="0"/>
          <c:order val="0"/>
          <c:tx>
            <c:strRef>
              <c:f>Tariffs!$H$266</c:f>
              <c:strCache>
                <c:ptCount val="1"/>
                <c:pt idx="0">
                  <c:v>SF=1.76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Tariffs!$D$269:$H$269</c:f>
              <c:strCache>
                <c:ptCount val="5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</c:strCache>
            </c:strRef>
          </c:cat>
          <c:val>
            <c:numRef>
              <c:f>Tariffs!$D$270:$H$270</c:f>
              <c:numCache>
                <c:formatCode>0.000000_)</c:formatCode>
                <c:ptCount val="5"/>
                <c:pt idx="0">
                  <c:v>26.699632950000002</c:v>
                </c:pt>
                <c:pt idx="1">
                  <c:v>27.254397449999999</c:v>
                </c:pt>
                <c:pt idx="2">
                  <c:v>29.355136799999997</c:v>
                </c:pt>
                <c:pt idx="3">
                  <c:v>38.135640350000003</c:v>
                </c:pt>
                <c:pt idx="4">
                  <c:v>48.050608400000002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F2-4CDD-A4B7-01652C52796B}"/>
            </c:ext>
          </c:extLst>
        </c:ser>
        <c:ser>
          <c:idx val="1"/>
          <c:order val="1"/>
          <c:tx>
            <c:strRef>
              <c:f>Tariffs!$P$266</c:f>
              <c:strCache>
                <c:ptCount val="1"/>
                <c:pt idx="0">
                  <c:v>SF=1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Tariffs!$L$270:$P$270</c:f>
              <c:numCache>
                <c:formatCode>0.000000_)</c:formatCode>
                <c:ptCount val="5"/>
                <c:pt idx="0">
                  <c:v>16.1662915</c:v>
                </c:pt>
                <c:pt idx="1">
                  <c:v>16.934595399999999</c:v>
                </c:pt>
                <c:pt idx="2">
                  <c:v>17.97240455</c:v>
                </c:pt>
                <c:pt idx="3">
                  <c:v>23.047026949999999</c:v>
                </c:pt>
                <c:pt idx="4">
                  <c:v>28.789242199999997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F2-4CDD-A4B7-01652C527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9792255"/>
        <c:axId val="329792735"/>
      </c:lineChart>
      <c:catAx>
        <c:axId val="329792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792735"/>
        <c:crosses val="autoZero"/>
        <c:auto val="1"/>
        <c:lblAlgn val="ctr"/>
        <c:lblOffset val="100"/>
        <c:noMultiLvlLbl val="0"/>
      </c:catAx>
      <c:valAx>
        <c:axId val="329792735"/>
        <c:scaling>
          <c:orientation val="minMax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TNUoS tariff £/kW</a:t>
                </a:r>
              </a:p>
            </c:rich>
          </c:tx>
          <c:layout>
            <c:manualLayout>
              <c:xMode val="edge"/>
              <c:yMode val="edge"/>
              <c:x val="1.6818522385110925E-2"/>
              <c:y val="0.43632710818400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792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Intermittent 45% ALF Z18</a:t>
            </a:r>
            <a:r>
              <a:rPr lang="en-GB" baseline="0"/>
              <a:t> Mid Wales and The Midlands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0.11595030220717843"/>
          <c:y val="0.11160669332582454"/>
          <c:w val="0.84630561959159678"/>
          <c:h val="0.81169930082212316"/>
        </c:manualLayout>
      </c:layout>
      <c:lineChart>
        <c:grouping val="standard"/>
        <c:varyColors val="0"/>
        <c:ser>
          <c:idx val="0"/>
          <c:order val="0"/>
          <c:tx>
            <c:strRef>
              <c:f>Tariffs!$H$266</c:f>
              <c:strCache>
                <c:ptCount val="1"/>
                <c:pt idx="0">
                  <c:v>SF=1.76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Tariffs!$D$269:$H$269</c:f>
              <c:strCache>
                <c:ptCount val="5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</c:strCache>
            </c:strRef>
          </c:cat>
          <c:val>
            <c:numRef>
              <c:f>Tariffs!$D$287:$H$287</c:f>
              <c:numCache>
                <c:formatCode>0.000000_)</c:formatCode>
                <c:ptCount val="5"/>
                <c:pt idx="0">
                  <c:v>-0.52283529999999989</c:v>
                </c:pt>
                <c:pt idx="1">
                  <c:v>-2.2801103999999999</c:v>
                </c:pt>
                <c:pt idx="2">
                  <c:v>-2.08598595</c:v>
                </c:pt>
                <c:pt idx="3">
                  <c:v>-2.8296413999999999</c:v>
                </c:pt>
                <c:pt idx="4">
                  <c:v>-4.8104006000000004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B0-481A-A775-32B92CBF6FB0}"/>
            </c:ext>
          </c:extLst>
        </c:ser>
        <c:ser>
          <c:idx val="1"/>
          <c:order val="1"/>
          <c:tx>
            <c:strRef>
              <c:f>Tariffs!$P$266</c:f>
              <c:strCache>
                <c:ptCount val="1"/>
                <c:pt idx="0">
                  <c:v>SF=1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Tariffs!$L$287:$P$287</c:f>
              <c:numCache>
                <c:formatCode>0.000000_)</c:formatCode>
                <c:ptCount val="5"/>
                <c:pt idx="0">
                  <c:v>0.69897980000000004</c:v>
                </c:pt>
                <c:pt idx="1">
                  <c:v>0.15362500000000001</c:v>
                </c:pt>
                <c:pt idx="2">
                  <c:v>0.10813005000000001</c:v>
                </c:pt>
                <c:pt idx="3">
                  <c:v>-0.22870150000000003</c:v>
                </c:pt>
                <c:pt idx="4">
                  <c:v>-1.2454227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B0-481A-A775-32B92CBF6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9792255"/>
        <c:axId val="329792735"/>
      </c:lineChart>
      <c:catAx>
        <c:axId val="329792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792735"/>
        <c:crosses val="autoZero"/>
        <c:auto val="1"/>
        <c:lblAlgn val="ctr"/>
        <c:lblOffset val="100"/>
        <c:noMultiLvlLbl val="0"/>
      </c:catAx>
      <c:valAx>
        <c:axId val="329792735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792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Conventional Carbon 40% </a:t>
            </a:r>
            <a:r>
              <a:rPr lang="en-GB" baseline="0"/>
              <a:t>ALF Z1 North Scotland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0.10524454177701149"/>
          <c:y val="0.12092549076573006"/>
          <c:w val="0.87589310487410155"/>
          <c:h val="0.75359896786252611"/>
        </c:manualLayout>
      </c:layout>
      <c:lineChart>
        <c:grouping val="standard"/>
        <c:varyColors val="0"/>
        <c:ser>
          <c:idx val="0"/>
          <c:order val="0"/>
          <c:tx>
            <c:strRef>
              <c:f>Tariffs!$H$266</c:f>
              <c:strCache>
                <c:ptCount val="1"/>
                <c:pt idx="0">
                  <c:v>SF=1.76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Tariffs!$D$269:$H$269</c:f>
              <c:strCache>
                <c:ptCount val="5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</c:strCache>
            </c:strRef>
          </c:cat>
          <c:val>
            <c:numRef>
              <c:f>Tariffs!$D$206:$H$206</c:f>
              <c:numCache>
                <c:formatCode>0.000000_)</c:formatCode>
                <c:ptCount val="5"/>
                <c:pt idx="0">
                  <c:v>17.192667</c:v>
                </c:pt>
                <c:pt idx="1">
                  <c:v>16.395454999999998</c:v>
                </c:pt>
                <c:pt idx="2">
                  <c:v>18.456663800000001</c:v>
                </c:pt>
                <c:pt idx="3">
                  <c:v>21.504904800000002</c:v>
                </c:pt>
                <c:pt idx="4">
                  <c:v>27.978954000000002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AE-4B36-85DA-07F901D24B4B}"/>
            </c:ext>
          </c:extLst>
        </c:ser>
        <c:ser>
          <c:idx val="1"/>
          <c:order val="1"/>
          <c:tx>
            <c:strRef>
              <c:f>Tariffs!$P$266</c:f>
              <c:strCache>
                <c:ptCount val="1"/>
                <c:pt idx="0">
                  <c:v>SF=1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Tariffs!$L$206:$P$206</c:f>
              <c:numCache>
                <c:formatCode>0.000000_)</c:formatCode>
                <c:ptCount val="5"/>
                <c:pt idx="0">
                  <c:v>10.764606400000002</c:v>
                </c:pt>
                <c:pt idx="1">
                  <c:v>10.764741600000001</c:v>
                </c:pt>
                <c:pt idx="2">
                  <c:v>11.780090400000001</c:v>
                </c:pt>
                <c:pt idx="3">
                  <c:v>13.597745200000002</c:v>
                </c:pt>
                <c:pt idx="4">
                  <c:v>17.3848932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AE-4B36-85DA-07F901D24B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9792255"/>
        <c:axId val="329792735"/>
      </c:lineChart>
      <c:catAx>
        <c:axId val="329792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792735"/>
        <c:crosses val="autoZero"/>
        <c:auto val="1"/>
        <c:lblAlgn val="ctr"/>
        <c:lblOffset val="100"/>
        <c:noMultiLvlLbl val="0"/>
      </c:catAx>
      <c:valAx>
        <c:axId val="329792735"/>
        <c:scaling>
          <c:orientation val="minMax"/>
          <c:max val="6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TNUoS tariff £/kW</a:t>
                </a:r>
              </a:p>
            </c:rich>
          </c:tx>
          <c:layout>
            <c:manualLayout>
              <c:xMode val="edge"/>
              <c:yMode val="edge"/>
              <c:x val="1.6818522385110925E-2"/>
              <c:y val="0.43632710818400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792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Conventional</a:t>
            </a:r>
            <a:r>
              <a:rPr lang="en-GB" baseline="0"/>
              <a:t> Carbon 40%</a:t>
            </a:r>
            <a:r>
              <a:rPr lang="en-GB"/>
              <a:t> ALF Z18</a:t>
            </a:r>
            <a:r>
              <a:rPr lang="en-GB" baseline="0"/>
              <a:t> Mid Wales and The Midlands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0.11595030220717843"/>
          <c:y val="0.11160669332582454"/>
          <c:w val="0.84630561959159678"/>
          <c:h val="0.81169930082212316"/>
        </c:manualLayout>
      </c:layout>
      <c:lineChart>
        <c:grouping val="standard"/>
        <c:varyColors val="0"/>
        <c:ser>
          <c:idx val="0"/>
          <c:order val="0"/>
          <c:tx>
            <c:strRef>
              <c:f>Tariffs!$H$266</c:f>
              <c:strCache>
                <c:ptCount val="1"/>
                <c:pt idx="0">
                  <c:v>SF=1.76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Tariffs!$D$269:$H$269</c:f>
              <c:strCache>
                <c:ptCount val="5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</c:strCache>
            </c:strRef>
          </c:cat>
          <c:val>
            <c:numRef>
              <c:f>Tariffs!$D$223:$H$223</c:f>
              <c:numCache>
                <c:formatCode>0.000000_)</c:formatCode>
                <c:ptCount val="5"/>
                <c:pt idx="0">
                  <c:v>-0.42681879999999994</c:v>
                </c:pt>
                <c:pt idx="1">
                  <c:v>-1.7074860000000001</c:v>
                </c:pt>
                <c:pt idx="2">
                  <c:v>-1.7839444000000002</c:v>
                </c:pt>
                <c:pt idx="3">
                  <c:v>-2.4265338000000001</c:v>
                </c:pt>
                <c:pt idx="4">
                  <c:v>-4.3079052000000004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B4-4F44-99E8-A42D96782599}"/>
            </c:ext>
          </c:extLst>
        </c:ser>
        <c:ser>
          <c:idx val="1"/>
          <c:order val="1"/>
          <c:tx>
            <c:strRef>
              <c:f>Tariffs!$P$266</c:f>
              <c:strCache>
                <c:ptCount val="1"/>
                <c:pt idx="0">
                  <c:v>SF=1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Tariffs!$L$255:$P$255</c:f>
              <c:numCache>
                <c:formatCode>0.000000_)</c:formatCode>
                <c:ptCount val="5"/>
                <c:pt idx="0">
                  <c:v>0.93094339999999998</c:v>
                </c:pt>
                <c:pt idx="1">
                  <c:v>0.21975699999999998</c:v>
                </c:pt>
                <c:pt idx="2">
                  <c:v>0.14417340000000001</c:v>
                </c:pt>
                <c:pt idx="3">
                  <c:v>-0.19689400000000004</c:v>
                </c:pt>
                <c:pt idx="4">
                  <c:v>-1.3271375999999999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B4-4F44-99E8-A42D96782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9792255"/>
        <c:axId val="329792735"/>
      </c:lineChart>
      <c:catAx>
        <c:axId val="329792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792735"/>
        <c:crosses val="autoZero"/>
        <c:auto val="1"/>
        <c:lblAlgn val="ctr"/>
        <c:lblOffset val="100"/>
        <c:noMultiLvlLbl val="0"/>
      </c:catAx>
      <c:valAx>
        <c:axId val="329792735"/>
        <c:scaling>
          <c:orientation val="minMax"/>
          <c:max val="6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792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Tariffs!$D$4</c:f>
          <c:strCache>
            <c:ptCount val="1"/>
            <c:pt idx="0">
              <c:v>HH Gross Demand Zonal Locational Tariff (£/kW)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911894695557206E-2"/>
          <c:y val="8.6608289550496209E-2"/>
          <c:w val="0.94301219712404805"/>
          <c:h val="0.78992383395157917"/>
        </c:manualLayout>
      </c:layout>
      <c:lineChart>
        <c:grouping val="standard"/>
        <c:varyColors val="0"/>
        <c:ser>
          <c:idx val="0"/>
          <c:order val="0"/>
          <c:tx>
            <c:strRef>
              <c:f>Tariffs!$D$1</c:f>
              <c:strCache>
                <c:ptCount val="1"/>
                <c:pt idx="0">
                  <c:v>2025/26 SF=1.76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Tariffs!$D$81:$D$107</c:f>
              <c:numCache>
                <c:formatCode>0.000000_)</c:formatCode>
                <c:ptCount val="27"/>
                <c:pt idx="0">
                  <c:v>2.288151</c:v>
                </c:pt>
                <c:pt idx="1">
                  <c:v>2.9109590000000001</c:v>
                </c:pt>
                <c:pt idx="2">
                  <c:v>2.396306</c:v>
                </c:pt>
                <c:pt idx="3">
                  <c:v>-6.6114179999999996</c:v>
                </c:pt>
                <c:pt idx="4">
                  <c:v>1.803437</c:v>
                </c:pt>
                <c:pt idx="5">
                  <c:v>4.0646519999999997</c:v>
                </c:pt>
                <c:pt idx="6">
                  <c:v>3.5833089999999999</c:v>
                </c:pt>
                <c:pt idx="7">
                  <c:v>2.8236089999999998</c:v>
                </c:pt>
                <c:pt idx="8">
                  <c:v>1.542154</c:v>
                </c:pt>
                <c:pt idx="9">
                  <c:v>1.861108</c:v>
                </c:pt>
                <c:pt idx="10">
                  <c:v>1.28311</c:v>
                </c:pt>
                <c:pt idx="11">
                  <c:v>0.76554199999999994</c:v>
                </c:pt>
                <c:pt idx="12">
                  <c:v>1.9714689999999999</c:v>
                </c:pt>
                <c:pt idx="13">
                  <c:v>0.91376999999999997</c:v>
                </c:pt>
                <c:pt idx="14">
                  <c:v>2.5361470000000002</c:v>
                </c:pt>
                <c:pt idx="15">
                  <c:v>1.8240780000000001</c:v>
                </c:pt>
                <c:pt idx="16">
                  <c:v>0.20180300000000001</c:v>
                </c:pt>
                <c:pt idx="17">
                  <c:v>0.23536399999999999</c:v>
                </c:pt>
                <c:pt idx="18">
                  <c:v>5.6889979999999998</c:v>
                </c:pt>
                <c:pt idx="19">
                  <c:v>7.753209</c:v>
                </c:pt>
                <c:pt idx="20">
                  <c:v>3.082694</c:v>
                </c:pt>
                <c:pt idx="21">
                  <c:v>2.8094760000000001</c:v>
                </c:pt>
                <c:pt idx="22">
                  <c:v>-2.9120180000000002</c:v>
                </c:pt>
                <c:pt idx="23">
                  <c:v>-1.5990709999999999</c:v>
                </c:pt>
                <c:pt idx="24">
                  <c:v>-1.8492000000000001E-2</c:v>
                </c:pt>
                <c:pt idx="25">
                  <c:v>-0.54973099999999997</c:v>
                </c:pt>
                <c:pt idx="26">
                  <c:v>0.191883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26-4B8B-A846-FE1DC6E97259}"/>
            </c:ext>
          </c:extLst>
        </c:ser>
        <c:ser>
          <c:idx val="1"/>
          <c:order val="1"/>
          <c:tx>
            <c:strRef>
              <c:f>Tariffs!$E$1</c:f>
              <c:strCache>
                <c:ptCount val="1"/>
                <c:pt idx="0">
                  <c:v>2026/27 SF=1.76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Tariffs!$E$81:$E$107</c:f>
              <c:numCache>
                <c:formatCode>0.000000_)</c:formatCode>
                <c:ptCount val="27"/>
                <c:pt idx="0">
                  <c:v>2.2345120000000001</c:v>
                </c:pt>
                <c:pt idx="1">
                  <c:v>3.8775200000000001</c:v>
                </c:pt>
                <c:pt idx="2">
                  <c:v>2.4470139999999998</c:v>
                </c:pt>
                <c:pt idx="3">
                  <c:v>2.3738679999999999</c:v>
                </c:pt>
                <c:pt idx="4">
                  <c:v>4.741352</c:v>
                </c:pt>
                <c:pt idx="5">
                  <c:v>3.9703719999999998</c:v>
                </c:pt>
                <c:pt idx="6">
                  <c:v>1.5103759999999999</c:v>
                </c:pt>
                <c:pt idx="7">
                  <c:v>2.9253170000000002</c:v>
                </c:pt>
                <c:pt idx="8">
                  <c:v>2.038278</c:v>
                </c:pt>
                <c:pt idx="9">
                  <c:v>0.89621200000000001</c:v>
                </c:pt>
                <c:pt idx="10">
                  <c:v>3.5006710000000001</c:v>
                </c:pt>
                <c:pt idx="11">
                  <c:v>1.1973769999999999</c:v>
                </c:pt>
                <c:pt idx="12">
                  <c:v>3.8268430000000002</c:v>
                </c:pt>
                <c:pt idx="13">
                  <c:v>0.83092999999999995</c:v>
                </c:pt>
                <c:pt idx="14">
                  <c:v>4.4064430000000003</c:v>
                </c:pt>
                <c:pt idx="15">
                  <c:v>2.7671359999999998</c:v>
                </c:pt>
                <c:pt idx="16">
                  <c:v>3.3453870000000001</c:v>
                </c:pt>
                <c:pt idx="17">
                  <c:v>0.60073100000000001</c:v>
                </c:pt>
                <c:pt idx="18">
                  <c:v>3.5255049999999999</c:v>
                </c:pt>
                <c:pt idx="19">
                  <c:v>9.7839430000000007</c:v>
                </c:pt>
                <c:pt idx="20">
                  <c:v>6.1463279999999996</c:v>
                </c:pt>
                <c:pt idx="21">
                  <c:v>3.560206</c:v>
                </c:pt>
                <c:pt idx="22">
                  <c:v>-4.4113059999999997</c:v>
                </c:pt>
                <c:pt idx="23">
                  <c:v>-2.5663390000000001</c:v>
                </c:pt>
                <c:pt idx="24">
                  <c:v>-0.18984799999999999</c:v>
                </c:pt>
                <c:pt idx="25">
                  <c:v>-3.059742</c:v>
                </c:pt>
                <c:pt idx="26">
                  <c:v>-1.4672829999999999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26-4B8B-A846-FE1DC6E97259}"/>
            </c:ext>
          </c:extLst>
        </c:ser>
        <c:ser>
          <c:idx val="2"/>
          <c:order val="2"/>
          <c:tx>
            <c:strRef>
              <c:f>Tariffs!$F$1</c:f>
              <c:strCache>
                <c:ptCount val="1"/>
                <c:pt idx="0">
                  <c:v>2027/28 SF=1.76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Tariffs!$F$81:$F$107</c:f>
              <c:numCache>
                <c:formatCode>0.000000_)</c:formatCode>
                <c:ptCount val="27"/>
                <c:pt idx="0">
                  <c:v>2.5522779999999998</c:v>
                </c:pt>
                <c:pt idx="1">
                  <c:v>3.9837669999999998</c:v>
                </c:pt>
                <c:pt idx="2">
                  <c:v>3.0161210000000001</c:v>
                </c:pt>
                <c:pt idx="3">
                  <c:v>2.9936950000000002</c:v>
                </c:pt>
                <c:pt idx="4">
                  <c:v>5.1396189999999997</c:v>
                </c:pt>
                <c:pt idx="5">
                  <c:v>4.567234</c:v>
                </c:pt>
                <c:pt idx="6">
                  <c:v>2.2044139999999999</c:v>
                </c:pt>
                <c:pt idx="7">
                  <c:v>3.5941450000000001</c:v>
                </c:pt>
                <c:pt idx="8">
                  <c:v>2.090964</c:v>
                </c:pt>
                <c:pt idx="9">
                  <c:v>1.907718</c:v>
                </c:pt>
                <c:pt idx="10">
                  <c:v>1.8897919999999999</c:v>
                </c:pt>
                <c:pt idx="11">
                  <c:v>1.2069350000000001</c:v>
                </c:pt>
                <c:pt idx="12">
                  <c:v>3.2213639999999999</c:v>
                </c:pt>
                <c:pt idx="13">
                  <c:v>0.51192700000000002</c:v>
                </c:pt>
                <c:pt idx="14">
                  <c:v>4.0003190000000002</c:v>
                </c:pt>
                <c:pt idx="15">
                  <c:v>2.4515289999999998</c:v>
                </c:pt>
                <c:pt idx="16">
                  <c:v>3.0636359999999998</c:v>
                </c:pt>
                <c:pt idx="17">
                  <c:v>0.323187</c:v>
                </c:pt>
                <c:pt idx="18">
                  <c:v>3.418552</c:v>
                </c:pt>
                <c:pt idx="19">
                  <c:v>10.11769</c:v>
                </c:pt>
                <c:pt idx="20">
                  <c:v>6.3639780000000004</c:v>
                </c:pt>
                <c:pt idx="21">
                  <c:v>4.5552950000000001</c:v>
                </c:pt>
                <c:pt idx="22">
                  <c:v>-4.7652000000000001</c:v>
                </c:pt>
                <c:pt idx="23">
                  <c:v>-2.8408509999999998</c:v>
                </c:pt>
                <c:pt idx="24">
                  <c:v>-0.51471500000000003</c:v>
                </c:pt>
                <c:pt idx="25">
                  <c:v>1.638879</c:v>
                </c:pt>
                <c:pt idx="26">
                  <c:v>2.8416600000000001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26-4B8B-A846-FE1DC6E97259}"/>
            </c:ext>
          </c:extLst>
        </c:ser>
        <c:ser>
          <c:idx val="3"/>
          <c:order val="3"/>
          <c:tx>
            <c:strRef>
              <c:f>Tariffs!$G$1</c:f>
              <c:strCache>
                <c:ptCount val="1"/>
                <c:pt idx="0">
                  <c:v>2028/29 SF=1.76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Tariffs!$G$81:$G$107</c:f>
              <c:numCache>
                <c:formatCode>0.000000_)</c:formatCode>
                <c:ptCount val="27"/>
                <c:pt idx="0">
                  <c:v>1.554953</c:v>
                </c:pt>
                <c:pt idx="1">
                  <c:v>3.3136540000000001</c:v>
                </c:pt>
                <c:pt idx="2">
                  <c:v>1.814762</c:v>
                </c:pt>
                <c:pt idx="3">
                  <c:v>1.8035909999999999</c:v>
                </c:pt>
                <c:pt idx="4">
                  <c:v>4.1562549999999998</c:v>
                </c:pt>
                <c:pt idx="5">
                  <c:v>3.608724</c:v>
                </c:pt>
                <c:pt idx="6">
                  <c:v>1.448787</c:v>
                </c:pt>
                <c:pt idx="7">
                  <c:v>2.6485110000000001</c:v>
                </c:pt>
                <c:pt idx="8">
                  <c:v>1.245458</c:v>
                </c:pt>
                <c:pt idx="9">
                  <c:v>1.073877</c:v>
                </c:pt>
                <c:pt idx="10">
                  <c:v>1.086695</c:v>
                </c:pt>
                <c:pt idx="11">
                  <c:v>0.40035300000000001</c:v>
                </c:pt>
                <c:pt idx="12">
                  <c:v>2.3689070000000001</c:v>
                </c:pt>
                <c:pt idx="13">
                  <c:v>-0.29326000000000002</c:v>
                </c:pt>
                <c:pt idx="14">
                  <c:v>3.1576979999999999</c:v>
                </c:pt>
                <c:pt idx="15">
                  <c:v>1.356436</c:v>
                </c:pt>
                <c:pt idx="16">
                  <c:v>2.5013830000000001</c:v>
                </c:pt>
                <c:pt idx="17">
                  <c:v>0.42176799999999998</c:v>
                </c:pt>
                <c:pt idx="18">
                  <c:v>2.6248369999999999</c:v>
                </c:pt>
                <c:pt idx="19">
                  <c:v>10.191864000000001</c:v>
                </c:pt>
                <c:pt idx="20">
                  <c:v>6.7119299999999997</c:v>
                </c:pt>
                <c:pt idx="21">
                  <c:v>4.5722810000000003</c:v>
                </c:pt>
                <c:pt idx="22">
                  <c:v>-1.789579</c:v>
                </c:pt>
                <c:pt idx="23">
                  <c:v>-1.2151700000000001</c:v>
                </c:pt>
                <c:pt idx="24">
                  <c:v>-0.55133500000000002</c:v>
                </c:pt>
                <c:pt idx="25">
                  <c:v>3.1101009999999998</c:v>
                </c:pt>
                <c:pt idx="26">
                  <c:v>3.4873590000000001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726-4B8B-A846-FE1DC6E97259}"/>
            </c:ext>
          </c:extLst>
        </c:ser>
        <c:ser>
          <c:idx val="4"/>
          <c:order val="4"/>
          <c:tx>
            <c:strRef>
              <c:f>Tariffs!$H$1</c:f>
              <c:strCache>
                <c:ptCount val="1"/>
                <c:pt idx="0">
                  <c:v>2029/30 SF=1.76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Tariffs!$H$81:$H$107</c:f>
              <c:numCache>
                <c:formatCode>0.000000_)</c:formatCode>
                <c:ptCount val="27"/>
                <c:pt idx="0">
                  <c:v>2.704088</c:v>
                </c:pt>
                <c:pt idx="1">
                  <c:v>3.145057</c:v>
                </c:pt>
                <c:pt idx="2">
                  <c:v>3.1741459999999999</c:v>
                </c:pt>
                <c:pt idx="3">
                  <c:v>3.0956730000000001</c:v>
                </c:pt>
                <c:pt idx="4">
                  <c:v>3.756904</c:v>
                </c:pt>
                <c:pt idx="5">
                  <c:v>4.7620399999999998</c:v>
                </c:pt>
                <c:pt idx="6">
                  <c:v>3.1130140000000002</c:v>
                </c:pt>
                <c:pt idx="7">
                  <c:v>3.576953</c:v>
                </c:pt>
                <c:pt idx="8">
                  <c:v>2.0293800000000002</c:v>
                </c:pt>
                <c:pt idx="9">
                  <c:v>1.7725869999999999</c:v>
                </c:pt>
                <c:pt idx="10">
                  <c:v>1.9038390000000001</c:v>
                </c:pt>
                <c:pt idx="11">
                  <c:v>0.99573800000000001</c:v>
                </c:pt>
                <c:pt idx="12">
                  <c:v>2.647564</c:v>
                </c:pt>
                <c:pt idx="13">
                  <c:v>0.26472800000000002</c:v>
                </c:pt>
                <c:pt idx="14">
                  <c:v>3.6201910000000002</c:v>
                </c:pt>
                <c:pt idx="15">
                  <c:v>1.5836790000000001</c:v>
                </c:pt>
                <c:pt idx="16">
                  <c:v>3.0772680000000001</c:v>
                </c:pt>
                <c:pt idx="17">
                  <c:v>0.45455600000000002</c:v>
                </c:pt>
                <c:pt idx="18">
                  <c:v>2.316916</c:v>
                </c:pt>
                <c:pt idx="19">
                  <c:v>10.445186</c:v>
                </c:pt>
                <c:pt idx="20">
                  <c:v>6.5691699999999997</c:v>
                </c:pt>
                <c:pt idx="21">
                  <c:v>4.5322279999999999</c:v>
                </c:pt>
                <c:pt idx="22">
                  <c:v>-4.4588400000000004</c:v>
                </c:pt>
                <c:pt idx="23">
                  <c:v>-2.2915420000000002</c:v>
                </c:pt>
                <c:pt idx="24">
                  <c:v>-0.28825899999999999</c:v>
                </c:pt>
                <c:pt idx="25">
                  <c:v>2.7098810000000002</c:v>
                </c:pt>
                <c:pt idx="26">
                  <c:v>3.3754080000000002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726-4B8B-A846-FE1DC6E97259}"/>
            </c:ext>
          </c:extLst>
        </c:ser>
        <c:ser>
          <c:idx val="5"/>
          <c:order val="5"/>
          <c:tx>
            <c:strRef>
              <c:f>Tariffs!$L$1</c:f>
              <c:strCache>
                <c:ptCount val="1"/>
                <c:pt idx="0">
                  <c:v>2025/26 SF=1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Tariffs!$L$81:$L$107</c:f>
              <c:numCache>
                <c:formatCode>0.000000_)</c:formatCode>
                <c:ptCount val="27"/>
                <c:pt idx="0">
                  <c:v>1.3000860000000001</c:v>
                </c:pt>
                <c:pt idx="1">
                  <c:v>1.6539539999999999</c:v>
                </c:pt>
                <c:pt idx="2">
                  <c:v>1.3615379999999999</c:v>
                </c:pt>
                <c:pt idx="3">
                  <c:v>-3.756488</c:v>
                </c:pt>
                <c:pt idx="4">
                  <c:v>1.02468</c:v>
                </c:pt>
                <c:pt idx="5">
                  <c:v>2.3094610000000002</c:v>
                </c:pt>
                <c:pt idx="6">
                  <c:v>2.035971</c:v>
                </c:pt>
                <c:pt idx="7">
                  <c:v>1.6043229999999999</c:v>
                </c:pt>
                <c:pt idx="8">
                  <c:v>0.876224</c:v>
                </c:pt>
                <c:pt idx="9">
                  <c:v>1.0574479999999999</c:v>
                </c:pt>
                <c:pt idx="10">
                  <c:v>0.72904000000000002</c:v>
                </c:pt>
                <c:pt idx="11">
                  <c:v>0.43496699999999999</c:v>
                </c:pt>
                <c:pt idx="12">
                  <c:v>1.120153</c:v>
                </c:pt>
                <c:pt idx="13">
                  <c:v>0.51918699999999995</c:v>
                </c:pt>
                <c:pt idx="14">
                  <c:v>1.440993</c:v>
                </c:pt>
                <c:pt idx="15">
                  <c:v>1.036408</c:v>
                </c:pt>
                <c:pt idx="16">
                  <c:v>0.114661</c:v>
                </c:pt>
                <c:pt idx="17">
                  <c:v>0.13372999999999999</c:v>
                </c:pt>
                <c:pt idx="18">
                  <c:v>3.2323849999999998</c:v>
                </c:pt>
                <c:pt idx="19">
                  <c:v>4.4052319999999998</c:v>
                </c:pt>
                <c:pt idx="20">
                  <c:v>1.7515309999999999</c:v>
                </c:pt>
                <c:pt idx="21">
                  <c:v>1.596293</c:v>
                </c:pt>
                <c:pt idx="22">
                  <c:v>-1.6545559999999999</c:v>
                </c:pt>
                <c:pt idx="23">
                  <c:v>-0.90856300000000001</c:v>
                </c:pt>
                <c:pt idx="24">
                  <c:v>-1.0507000000000001E-2</c:v>
                </c:pt>
                <c:pt idx="25">
                  <c:v>-0.31234699999999999</c:v>
                </c:pt>
                <c:pt idx="26">
                  <c:v>0.109024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726-4B8B-A846-FE1DC6E97259}"/>
            </c:ext>
          </c:extLst>
        </c:ser>
        <c:ser>
          <c:idx val="6"/>
          <c:order val="6"/>
          <c:tx>
            <c:strRef>
              <c:f>Tariffs!$M$1</c:f>
              <c:strCache>
                <c:ptCount val="1"/>
                <c:pt idx="0">
                  <c:v>2026/27 SF=1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Tariffs!$M$81:$M$107</c:f>
              <c:numCache>
                <c:formatCode>0.000000_)</c:formatCode>
                <c:ptCount val="27"/>
                <c:pt idx="0">
                  <c:v>1.269609</c:v>
                </c:pt>
                <c:pt idx="1">
                  <c:v>2.2031360000000002</c:v>
                </c:pt>
                <c:pt idx="2">
                  <c:v>1.3903490000000001</c:v>
                </c:pt>
                <c:pt idx="3">
                  <c:v>1.348789</c:v>
                </c:pt>
                <c:pt idx="4">
                  <c:v>2.6939500000000001</c:v>
                </c:pt>
                <c:pt idx="5">
                  <c:v>2.2558929999999999</c:v>
                </c:pt>
                <c:pt idx="6">
                  <c:v>0.85816800000000004</c:v>
                </c:pt>
                <c:pt idx="7">
                  <c:v>1.662112</c:v>
                </c:pt>
                <c:pt idx="8">
                  <c:v>1.1581129999999999</c:v>
                </c:pt>
                <c:pt idx="9">
                  <c:v>0.50921099999999997</c:v>
                </c:pt>
                <c:pt idx="10">
                  <c:v>1.989018</c:v>
                </c:pt>
                <c:pt idx="11">
                  <c:v>0.68032800000000004</c:v>
                </c:pt>
                <c:pt idx="12">
                  <c:v>2.1743429999999999</c:v>
                </c:pt>
                <c:pt idx="13">
                  <c:v>0.47211900000000001</c:v>
                </c:pt>
                <c:pt idx="14">
                  <c:v>2.5036610000000001</c:v>
                </c:pt>
                <c:pt idx="15">
                  <c:v>1.5722370000000001</c:v>
                </c:pt>
                <c:pt idx="16">
                  <c:v>1.9007879999999999</c:v>
                </c:pt>
                <c:pt idx="17">
                  <c:v>0.34132499999999999</c:v>
                </c:pt>
                <c:pt idx="18">
                  <c:v>2.0031279999999998</c:v>
                </c:pt>
                <c:pt idx="19">
                  <c:v>5.5590580000000003</c:v>
                </c:pt>
                <c:pt idx="20">
                  <c:v>3.492232</c:v>
                </c:pt>
                <c:pt idx="21">
                  <c:v>2.0228440000000001</c:v>
                </c:pt>
                <c:pt idx="22">
                  <c:v>-2.506424</c:v>
                </c:pt>
                <c:pt idx="23">
                  <c:v>-1.4581470000000001</c:v>
                </c:pt>
                <c:pt idx="24">
                  <c:v>-0.10786800000000001</c:v>
                </c:pt>
                <c:pt idx="25">
                  <c:v>-1.7384900000000001</c:v>
                </c:pt>
                <c:pt idx="26">
                  <c:v>-0.83368399999999998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726-4B8B-A846-FE1DC6E97259}"/>
            </c:ext>
          </c:extLst>
        </c:ser>
        <c:ser>
          <c:idx val="7"/>
          <c:order val="7"/>
          <c:tx>
            <c:strRef>
              <c:f>Tariffs!$N$1</c:f>
              <c:strCache>
                <c:ptCount val="1"/>
                <c:pt idx="0">
                  <c:v>2027/28 SF=1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Tariffs!$N$81:$N$107</c:f>
              <c:numCache>
                <c:formatCode>0.000000_)</c:formatCode>
                <c:ptCount val="27"/>
                <c:pt idx="0">
                  <c:v>1.4501580000000001</c:v>
                </c:pt>
                <c:pt idx="1">
                  <c:v>2.2635040000000002</c:v>
                </c:pt>
                <c:pt idx="2">
                  <c:v>1.713705</c:v>
                </c:pt>
                <c:pt idx="3">
                  <c:v>1.700963</c:v>
                </c:pt>
                <c:pt idx="4">
                  <c:v>2.9202379999999999</c:v>
                </c:pt>
                <c:pt idx="5">
                  <c:v>2.5950190000000002</c:v>
                </c:pt>
                <c:pt idx="6">
                  <c:v>1.252508</c:v>
                </c:pt>
                <c:pt idx="7">
                  <c:v>2.0421279999999999</c:v>
                </c:pt>
                <c:pt idx="8">
                  <c:v>1.188048</c:v>
                </c:pt>
                <c:pt idx="9">
                  <c:v>1.083931</c:v>
                </c:pt>
                <c:pt idx="10">
                  <c:v>1.0737460000000001</c:v>
                </c:pt>
                <c:pt idx="11">
                  <c:v>0.68575900000000001</c:v>
                </c:pt>
                <c:pt idx="12">
                  <c:v>1.8303210000000001</c:v>
                </c:pt>
                <c:pt idx="13">
                  <c:v>0.29086699999999999</c:v>
                </c:pt>
                <c:pt idx="14">
                  <c:v>2.2729089999999998</c:v>
                </c:pt>
                <c:pt idx="15">
                  <c:v>1.392914</c:v>
                </c:pt>
                <c:pt idx="16">
                  <c:v>1.7407029999999999</c:v>
                </c:pt>
                <c:pt idx="17">
                  <c:v>0.18362899999999999</c:v>
                </c:pt>
                <c:pt idx="18">
                  <c:v>1.9423589999999999</c:v>
                </c:pt>
                <c:pt idx="19">
                  <c:v>5.7486879999999996</c:v>
                </c:pt>
                <c:pt idx="20">
                  <c:v>3.6158969999999999</c:v>
                </c:pt>
                <c:pt idx="21">
                  <c:v>2.5882360000000002</c:v>
                </c:pt>
                <c:pt idx="22">
                  <c:v>-2.7075</c:v>
                </c:pt>
                <c:pt idx="23">
                  <c:v>-1.61412</c:v>
                </c:pt>
                <c:pt idx="24">
                  <c:v>-0.29245199999999999</c:v>
                </c:pt>
                <c:pt idx="25">
                  <c:v>0.93118100000000004</c:v>
                </c:pt>
                <c:pt idx="26">
                  <c:v>1.6145799999999999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726-4B8B-A846-FE1DC6E97259}"/>
            </c:ext>
          </c:extLst>
        </c:ser>
        <c:ser>
          <c:idx val="8"/>
          <c:order val="8"/>
          <c:tx>
            <c:strRef>
              <c:f>Tariffs!$O$1</c:f>
              <c:strCache>
                <c:ptCount val="1"/>
                <c:pt idx="0">
                  <c:v>2028/29 SF=1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Tariffs!$O$81:$O$107</c:f>
              <c:numCache>
                <c:formatCode>0.000000_)</c:formatCode>
                <c:ptCount val="27"/>
                <c:pt idx="0">
                  <c:v>0.88349599999999995</c:v>
                </c:pt>
                <c:pt idx="1">
                  <c:v>1.8827579999999999</c:v>
                </c:pt>
                <c:pt idx="2">
                  <c:v>1.031115</c:v>
                </c:pt>
                <c:pt idx="3">
                  <c:v>1.0247679999999999</c:v>
                </c:pt>
                <c:pt idx="4">
                  <c:v>2.3615089999999999</c:v>
                </c:pt>
                <c:pt idx="5">
                  <c:v>2.0504120000000001</c:v>
                </c:pt>
                <c:pt idx="6">
                  <c:v>0.82317499999999999</c:v>
                </c:pt>
                <c:pt idx="7">
                  <c:v>1.5048360000000001</c:v>
                </c:pt>
                <c:pt idx="8">
                  <c:v>0.707646</c:v>
                </c:pt>
                <c:pt idx="9">
                  <c:v>0.61015699999999995</c:v>
                </c:pt>
                <c:pt idx="10">
                  <c:v>0.61743999999999999</c:v>
                </c:pt>
                <c:pt idx="11">
                  <c:v>0.22747300000000001</c:v>
                </c:pt>
                <c:pt idx="12">
                  <c:v>1.3459700000000001</c:v>
                </c:pt>
                <c:pt idx="13">
                  <c:v>-0.166625</c:v>
                </c:pt>
                <c:pt idx="14">
                  <c:v>1.7941469999999999</c:v>
                </c:pt>
                <c:pt idx="15">
                  <c:v>0.770702</c:v>
                </c:pt>
                <c:pt idx="16">
                  <c:v>1.4212400000000001</c:v>
                </c:pt>
                <c:pt idx="17">
                  <c:v>0.23964099999999999</c:v>
                </c:pt>
                <c:pt idx="18">
                  <c:v>1.491385</c:v>
                </c:pt>
                <c:pt idx="19">
                  <c:v>5.790832</c:v>
                </c:pt>
                <c:pt idx="20">
                  <c:v>3.8135970000000001</c:v>
                </c:pt>
                <c:pt idx="21">
                  <c:v>2.5978870000000001</c:v>
                </c:pt>
                <c:pt idx="22">
                  <c:v>-1.0168060000000001</c:v>
                </c:pt>
                <c:pt idx="23">
                  <c:v>-0.69043699999999997</c:v>
                </c:pt>
                <c:pt idx="24">
                  <c:v>-0.31325900000000001</c:v>
                </c:pt>
                <c:pt idx="25">
                  <c:v>1.7671030000000001</c:v>
                </c:pt>
                <c:pt idx="26">
                  <c:v>1.981454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726-4B8B-A846-FE1DC6E97259}"/>
            </c:ext>
          </c:extLst>
        </c:ser>
        <c:ser>
          <c:idx val="9"/>
          <c:order val="9"/>
          <c:tx>
            <c:strRef>
              <c:f>Tariffs!$P$1</c:f>
              <c:strCache>
                <c:ptCount val="1"/>
                <c:pt idx="0">
                  <c:v>2029/30 SF=1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Tariffs!$P$81:$P$107</c:f>
              <c:numCache>
                <c:formatCode>0.000000_)</c:formatCode>
                <c:ptCount val="27"/>
                <c:pt idx="0">
                  <c:v>1.5364139999999999</c:v>
                </c:pt>
                <c:pt idx="1">
                  <c:v>1.786964</c:v>
                </c:pt>
                <c:pt idx="2">
                  <c:v>1.8034920000000001</c:v>
                </c:pt>
                <c:pt idx="3">
                  <c:v>1.7589049999999999</c:v>
                </c:pt>
                <c:pt idx="4">
                  <c:v>2.1346039999999999</c:v>
                </c:pt>
                <c:pt idx="5">
                  <c:v>2.705705</c:v>
                </c:pt>
                <c:pt idx="6">
                  <c:v>1.7687580000000001</c:v>
                </c:pt>
                <c:pt idx="7">
                  <c:v>2.0323600000000002</c:v>
                </c:pt>
                <c:pt idx="8">
                  <c:v>1.153057</c:v>
                </c:pt>
                <c:pt idx="9">
                  <c:v>1.007152</c:v>
                </c:pt>
                <c:pt idx="10">
                  <c:v>1.0817270000000001</c:v>
                </c:pt>
                <c:pt idx="11">
                  <c:v>0.56576000000000004</c:v>
                </c:pt>
                <c:pt idx="12">
                  <c:v>1.504297</c:v>
                </c:pt>
                <c:pt idx="13">
                  <c:v>0.15041399999999999</c:v>
                </c:pt>
                <c:pt idx="14">
                  <c:v>2.0569269999999999</c:v>
                </c:pt>
                <c:pt idx="15">
                  <c:v>0.89981800000000001</c:v>
                </c:pt>
                <c:pt idx="16">
                  <c:v>1.748448</c:v>
                </c:pt>
                <c:pt idx="17">
                  <c:v>0.25827099999999997</c:v>
                </c:pt>
                <c:pt idx="18">
                  <c:v>1.31643</c:v>
                </c:pt>
                <c:pt idx="19">
                  <c:v>5.9347649999999996</c:v>
                </c:pt>
                <c:pt idx="20">
                  <c:v>3.7324830000000002</c:v>
                </c:pt>
                <c:pt idx="21">
                  <c:v>2.575129</c:v>
                </c:pt>
                <c:pt idx="22">
                  <c:v>-2.5334319999999999</c:v>
                </c:pt>
                <c:pt idx="23">
                  <c:v>-1.3020130000000001</c:v>
                </c:pt>
                <c:pt idx="24">
                  <c:v>-0.16378300000000001</c:v>
                </c:pt>
                <c:pt idx="25">
                  <c:v>1.5397050000000001</c:v>
                </c:pt>
                <c:pt idx="26">
                  <c:v>1.9178459999999999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726-4B8B-A846-FE1DC6E97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6373615"/>
        <c:axId val="1027095087"/>
      </c:lineChart>
      <c:catAx>
        <c:axId val="10263736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095087"/>
        <c:crosses val="autoZero"/>
        <c:auto val="1"/>
        <c:lblAlgn val="ctr"/>
        <c:lblOffset val="100"/>
        <c:noMultiLvlLbl val="0"/>
      </c:catAx>
      <c:valAx>
        <c:axId val="1027095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373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696326024292901"/>
          <c:y val="0.89287771602980448"/>
          <c:w val="0.4318489924799897"/>
          <c:h val="9.07766914424663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Tariffs!$P$109</c:f>
          <c:strCache>
            <c:ptCount val="1"/>
            <c:pt idx="0">
              <c:v>Year Round Shared (£/kW)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911894695557206E-2"/>
          <c:y val="8.6608289550496209E-2"/>
          <c:w val="0.94301219712404805"/>
          <c:h val="0.78992383395157917"/>
        </c:manualLayout>
      </c:layout>
      <c:lineChart>
        <c:grouping val="standard"/>
        <c:varyColors val="0"/>
        <c:ser>
          <c:idx val="0"/>
          <c:order val="0"/>
          <c:tx>
            <c:strRef>
              <c:f>Tariffs!$D$1</c:f>
              <c:strCache>
                <c:ptCount val="1"/>
                <c:pt idx="0">
                  <c:v>2025/26 SF=1.76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Tariffs!$D$112:$D$138</c:f>
              <c:numCache>
                <c:formatCode>0.000000_)</c:formatCode>
                <c:ptCount val="27"/>
                <c:pt idx="0">
                  <c:v>23.984031000000002</c:v>
                </c:pt>
                <c:pt idx="1">
                  <c:v>15.929791</c:v>
                </c:pt>
                <c:pt idx="2">
                  <c:v>22.514052</c:v>
                </c:pt>
                <c:pt idx="3">
                  <c:v>22.514052</c:v>
                </c:pt>
                <c:pt idx="4">
                  <c:v>18.746946000000001</c:v>
                </c:pt>
                <c:pt idx="5">
                  <c:v>18.544108999999999</c:v>
                </c:pt>
                <c:pt idx="6">
                  <c:v>16.940215999999999</c:v>
                </c:pt>
                <c:pt idx="7">
                  <c:v>16.940215999999999</c:v>
                </c:pt>
                <c:pt idx="8">
                  <c:v>16.426608999999999</c:v>
                </c:pt>
                <c:pt idx="9">
                  <c:v>15.567886</c:v>
                </c:pt>
                <c:pt idx="10">
                  <c:v>15.567886</c:v>
                </c:pt>
                <c:pt idx="11">
                  <c:v>11.225338000000001</c:v>
                </c:pt>
                <c:pt idx="12">
                  <c:v>7.7839919999999996</c:v>
                </c:pt>
                <c:pt idx="13">
                  <c:v>7.7839919999999996</c:v>
                </c:pt>
                <c:pt idx="14">
                  <c:v>3.9711989999999999</c:v>
                </c:pt>
                <c:pt idx="15">
                  <c:v>1.556608</c:v>
                </c:pt>
                <c:pt idx="16">
                  <c:v>2.7229420000000002</c:v>
                </c:pt>
                <c:pt idx="17">
                  <c:v>2.7217060000000002</c:v>
                </c:pt>
                <c:pt idx="18">
                  <c:v>0.76706300000000005</c:v>
                </c:pt>
                <c:pt idx="19">
                  <c:v>-9.9299350000000004</c:v>
                </c:pt>
                <c:pt idx="20">
                  <c:v>-10.828977999999999</c:v>
                </c:pt>
                <c:pt idx="21">
                  <c:v>1.794081</c:v>
                </c:pt>
                <c:pt idx="22">
                  <c:v>1.794081</c:v>
                </c:pt>
                <c:pt idx="23">
                  <c:v>1.794081</c:v>
                </c:pt>
                <c:pt idx="24">
                  <c:v>-4.3926910000000001</c:v>
                </c:pt>
                <c:pt idx="25">
                  <c:v>-6.3791609999999999</c:v>
                </c:pt>
                <c:pt idx="26">
                  <c:v>-12.517022000000001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55-4232-B9D7-2FE4973072A0}"/>
            </c:ext>
          </c:extLst>
        </c:ser>
        <c:ser>
          <c:idx val="1"/>
          <c:order val="1"/>
          <c:tx>
            <c:strRef>
              <c:f>Tariffs!$E$1</c:f>
              <c:strCache>
                <c:ptCount val="1"/>
                <c:pt idx="0">
                  <c:v>2026/27 SF=1.76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Tariffs!$E$112:$E$138</c:f>
              <c:numCache>
                <c:formatCode>0.000000_)</c:formatCode>
                <c:ptCount val="27"/>
                <c:pt idx="0">
                  <c:v>21.936661000000001</c:v>
                </c:pt>
                <c:pt idx="1">
                  <c:v>13.138436</c:v>
                </c:pt>
                <c:pt idx="2">
                  <c:v>20.711341999999998</c:v>
                </c:pt>
                <c:pt idx="3">
                  <c:v>20.711341999999998</c:v>
                </c:pt>
                <c:pt idx="4">
                  <c:v>16.658467000000002</c:v>
                </c:pt>
                <c:pt idx="5">
                  <c:v>16.477468999999999</c:v>
                </c:pt>
                <c:pt idx="6">
                  <c:v>14.58014</c:v>
                </c:pt>
                <c:pt idx="7">
                  <c:v>14.58014</c:v>
                </c:pt>
                <c:pt idx="8">
                  <c:v>14.584082</c:v>
                </c:pt>
                <c:pt idx="9">
                  <c:v>14.032245</c:v>
                </c:pt>
                <c:pt idx="10">
                  <c:v>14.032245</c:v>
                </c:pt>
                <c:pt idx="11">
                  <c:v>10.028135000000001</c:v>
                </c:pt>
                <c:pt idx="12">
                  <c:v>7.1465170000000002</c:v>
                </c:pt>
                <c:pt idx="13">
                  <c:v>7.1465170000000002</c:v>
                </c:pt>
                <c:pt idx="14">
                  <c:v>3.2972670000000002</c:v>
                </c:pt>
                <c:pt idx="15">
                  <c:v>2.0965410000000002</c:v>
                </c:pt>
                <c:pt idx="16">
                  <c:v>-0.167631</c:v>
                </c:pt>
                <c:pt idx="17">
                  <c:v>0.77594799999999997</c:v>
                </c:pt>
                <c:pt idx="18">
                  <c:v>3.132117</c:v>
                </c:pt>
                <c:pt idx="19">
                  <c:v>-7.2480849999999997</c:v>
                </c:pt>
                <c:pt idx="20">
                  <c:v>-7.8032830000000004</c:v>
                </c:pt>
                <c:pt idx="21">
                  <c:v>1.709789</c:v>
                </c:pt>
                <c:pt idx="22">
                  <c:v>1.709789</c:v>
                </c:pt>
                <c:pt idx="23">
                  <c:v>1.709789</c:v>
                </c:pt>
                <c:pt idx="24">
                  <c:v>-4.4273550000000004</c:v>
                </c:pt>
                <c:pt idx="25">
                  <c:v>-6.0658599999999998</c:v>
                </c:pt>
                <c:pt idx="26">
                  <c:v>-12.518148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55-4232-B9D7-2FE4973072A0}"/>
            </c:ext>
          </c:extLst>
        </c:ser>
        <c:ser>
          <c:idx val="2"/>
          <c:order val="2"/>
          <c:tx>
            <c:strRef>
              <c:f>Tariffs!$F$1</c:f>
              <c:strCache>
                <c:ptCount val="1"/>
                <c:pt idx="0">
                  <c:v>2027/28 SF=1.76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Tariffs!$F$112:$F$138</c:f>
              <c:numCache>
                <c:formatCode>0.000000_)</c:formatCode>
                <c:ptCount val="27"/>
                <c:pt idx="0">
                  <c:v>25.127763999999999</c:v>
                </c:pt>
                <c:pt idx="1">
                  <c:v>13.939197999999999</c:v>
                </c:pt>
                <c:pt idx="2">
                  <c:v>22.291737000000001</c:v>
                </c:pt>
                <c:pt idx="3">
                  <c:v>22.291737000000001</c:v>
                </c:pt>
                <c:pt idx="4">
                  <c:v>18.884544000000002</c:v>
                </c:pt>
                <c:pt idx="5">
                  <c:v>18.824068</c:v>
                </c:pt>
                <c:pt idx="6">
                  <c:v>17.085080999999999</c:v>
                </c:pt>
                <c:pt idx="7">
                  <c:v>17.085080999999999</c:v>
                </c:pt>
                <c:pt idx="8">
                  <c:v>16.884585999999999</c:v>
                </c:pt>
                <c:pt idx="9">
                  <c:v>16.605905</c:v>
                </c:pt>
                <c:pt idx="10">
                  <c:v>16.605905</c:v>
                </c:pt>
                <c:pt idx="11">
                  <c:v>11.847329</c:v>
                </c:pt>
                <c:pt idx="12">
                  <c:v>7.9074960000000001</c:v>
                </c:pt>
                <c:pt idx="13">
                  <c:v>7.9074960000000001</c:v>
                </c:pt>
                <c:pt idx="14">
                  <c:v>3.2326640000000002</c:v>
                </c:pt>
                <c:pt idx="15">
                  <c:v>1.8925080000000001</c:v>
                </c:pt>
                <c:pt idx="16">
                  <c:v>-0.48888700000000002</c:v>
                </c:pt>
                <c:pt idx="17">
                  <c:v>0.42290899999999998</c:v>
                </c:pt>
                <c:pt idx="18">
                  <c:v>3.0713569999999999</c:v>
                </c:pt>
                <c:pt idx="19">
                  <c:v>-7.8795070000000003</c:v>
                </c:pt>
                <c:pt idx="20">
                  <c:v>-7.6302820000000002</c:v>
                </c:pt>
                <c:pt idx="21">
                  <c:v>1.955471</c:v>
                </c:pt>
                <c:pt idx="22">
                  <c:v>1.955471</c:v>
                </c:pt>
                <c:pt idx="23">
                  <c:v>1.955471</c:v>
                </c:pt>
                <c:pt idx="24">
                  <c:v>-4.1373530000000001</c:v>
                </c:pt>
                <c:pt idx="25">
                  <c:v>-4.0024559999999996</c:v>
                </c:pt>
                <c:pt idx="26">
                  <c:v>-7.6347009999999997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55-4232-B9D7-2FE4973072A0}"/>
            </c:ext>
          </c:extLst>
        </c:ser>
        <c:ser>
          <c:idx val="3"/>
          <c:order val="3"/>
          <c:tx>
            <c:strRef>
              <c:f>Tariffs!$G$1</c:f>
              <c:strCache>
                <c:ptCount val="1"/>
                <c:pt idx="0">
                  <c:v>2028/29 SF=1.76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Tariffs!$G$112:$G$138</c:f>
              <c:numCache>
                <c:formatCode>0.000000_)</c:formatCode>
                <c:ptCount val="27"/>
                <c:pt idx="0">
                  <c:v>29.519303000000001</c:v>
                </c:pt>
                <c:pt idx="1">
                  <c:v>7.2951280000000001</c:v>
                </c:pt>
                <c:pt idx="2">
                  <c:v>22.038062</c:v>
                </c:pt>
                <c:pt idx="3">
                  <c:v>22.038062</c:v>
                </c:pt>
                <c:pt idx="4">
                  <c:v>18.754106</c:v>
                </c:pt>
                <c:pt idx="5">
                  <c:v>18.677167000000001</c:v>
                </c:pt>
                <c:pt idx="6">
                  <c:v>17.045051999999998</c:v>
                </c:pt>
                <c:pt idx="7">
                  <c:v>17.045051999999998</c:v>
                </c:pt>
                <c:pt idx="8">
                  <c:v>16.037251999999999</c:v>
                </c:pt>
                <c:pt idx="9">
                  <c:v>16.685399</c:v>
                </c:pt>
                <c:pt idx="10">
                  <c:v>16.685399</c:v>
                </c:pt>
                <c:pt idx="11">
                  <c:v>12.252741</c:v>
                </c:pt>
                <c:pt idx="12">
                  <c:v>8.4149460000000005</c:v>
                </c:pt>
                <c:pt idx="13">
                  <c:v>8.4149460000000005</c:v>
                </c:pt>
                <c:pt idx="14">
                  <c:v>3.877059</c:v>
                </c:pt>
                <c:pt idx="15">
                  <c:v>2.5680399999999999</c:v>
                </c:pt>
                <c:pt idx="16">
                  <c:v>-0.238931</c:v>
                </c:pt>
                <c:pt idx="17">
                  <c:v>0.37320799999999998</c:v>
                </c:pt>
                <c:pt idx="18">
                  <c:v>3.773285</c:v>
                </c:pt>
                <c:pt idx="19">
                  <c:v>-7.779801</c:v>
                </c:pt>
                <c:pt idx="20">
                  <c:v>-7.3004069999999999</c:v>
                </c:pt>
                <c:pt idx="21">
                  <c:v>0.79706200000000005</c:v>
                </c:pt>
                <c:pt idx="22">
                  <c:v>0.79706200000000005</c:v>
                </c:pt>
                <c:pt idx="23">
                  <c:v>0.79706200000000005</c:v>
                </c:pt>
                <c:pt idx="24">
                  <c:v>-4.3274609999999996</c:v>
                </c:pt>
                <c:pt idx="25">
                  <c:v>-3.560044</c:v>
                </c:pt>
                <c:pt idx="26">
                  <c:v>-7.2324140000000003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55-4232-B9D7-2FE4973072A0}"/>
            </c:ext>
          </c:extLst>
        </c:ser>
        <c:ser>
          <c:idx val="4"/>
          <c:order val="4"/>
          <c:tx>
            <c:strRef>
              <c:f>Tariffs!$H$1</c:f>
              <c:strCache>
                <c:ptCount val="1"/>
                <c:pt idx="0">
                  <c:v>2029/30 SF=1.76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Tariffs!$H$112:$H$138</c:f>
              <c:numCache>
                <c:formatCode>0.000000_)</c:formatCode>
                <c:ptCount val="27"/>
                <c:pt idx="0">
                  <c:v>39.463591999999998</c:v>
                </c:pt>
                <c:pt idx="1">
                  <c:v>18.335944999999999</c:v>
                </c:pt>
                <c:pt idx="2">
                  <c:v>31.783283000000001</c:v>
                </c:pt>
                <c:pt idx="3">
                  <c:v>31.783283000000001</c:v>
                </c:pt>
                <c:pt idx="4">
                  <c:v>27.316862</c:v>
                </c:pt>
                <c:pt idx="5">
                  <c:v>26.540472999999999</c:v>
                </c:pt>
                <c:pt idx="6">
                  <c:v>24.123403</c:v>
                </c:pt>
                <c:pt idx="7">
                  <c:v>24.123403</c:v>
                </c:pt>
                <c:pt idx="8">
                  <c:v>23.516178</c:v>
                </c:pt>
                <c:pt idx="9">
                  <c:v>22.281068999999999</c:v>
                </c:pt>
                <c:pt idx="10">
                  <c:v>22.281068999999999</c:v>
                </c:pt>
                <c:pt idx="11">
                  <c:v>15.858383999999999</c:v>
                </c:pt>
                <c:pt idx="12">
                  <c:v>7.8609600000000004</c:v>
                </c:pt>
                <c:pt idx="13">
                  <c:v>7.8609600000000004</c:v>
                </c:pt>
                <c:pt idx="14">
                  <c:v>2.4996659999999999</c:v>
                </c:pt>
                <c:pt idx="15">
                  <c:v>1.8418000000000001</c:v>
                </c:pt>
                <c:pt idx="16">
                  <c:v>-1.9343349999999999</c:v>
                </c:pt>
                <c:pt idx="17">
                  <c:v>-0.95878799999999997</c:v>
                </c:pt>
                <c:pt idx="18">
                  <c:v>2.746105</c:v>
                </c:pt>
                <c:pt idx="19">
                  <c:v>-9.6853119999999997</c:v>
                </c:pt>
                <c:pt idx="20">
                  <c:v>-9.4754050000000003</c:v>
                </c:pt>
                <c:pt idx="21">
                  <c:v>-8.2885E-2</c:v>
                </c:pt>
                <c:pt idx="22">
                  <c:v>-8.2885E-2</c:v>
                </c:pt>
                <c:pt idx="23">
                  <c:v>-8.2885E-2</c:v>
                </c:pt>
                <c:pt idx="24">
                  <c:v>-6.3620159999999997</c:v>
                </c:pt>
                <c:pt idx="25">
                  <c:v>-5.8908699999999996</c:v>
                </c:pt>
                <c:pt idx="26">
                  <c:v>-9.5968889999999991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755-4232-B9D7-2FE4973072A0}"/>
            </c:ext>
          </c:extLst>
        </c:ser>
        <c:ser>
          <c:idx val="5"/>
          <c:order val="5"/>
          <c:tx>
            <c:strRef>
              <c:f>Tariffs!$L$1</c:f>
              <c:strCache>
                <c:ptCount val="1"/>
                <c:pt idx="0">
                  <c:v>2025/26 SF=1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Tariffs!$L$112:$L$138</c:f>
              <c:numCache>
                <c:formatCode>0.000000_)</c:formatCode>
                <c:ptCount val="27"/>
                <c:pt idx="0">
                  <c:v>13.62729</c:v>
                </c:pt>
                <c:pt idx="1">
                  <c:v>9.0510179999999991</c:v>
                </c:pt>
                <c:pt idx="2">
                  <c:v>12.792075000000001</c:v>
                </c:pt>
                <c:pt idx="3">
                  <c:v>12.792075000000001</c:v>
                </c:pt>
                <c:pt idx="4">
                  <c:v>10.651674</c:v>
                </c:pt>
                <c:pt idx="5">
                  <c:v>10.536424999999999</c:v>
                </c:pt>
                <c:pt idx="6">
                  <c:v>9.6251219999999993</c:v>
                </c:pt>
                <c:pt idx="7">
                  <c:v>9.6251219999999993</c:v>
                </c:pt>
                <c:pt idx="8">
                  <c:v>9.3332999999999995</c:v>
                </c:pt>
                <c:pt idx="9">
                  <c:v>8.8453900000000001</c:v>
                </c:pt>
                <c:pt idx="10">
                  <c:v>8.8453900000000001</c:v>
                </c:pt>
                <c:pt idx="11">
                  <c:v>6.3780330000000003</c:v>
                </c:pt>
                <c:pt idx="12">
                  <c:v>4.4227230000000004</c:v>
                </c:pt>
                <c:pt idx="13">
                  <c:v>4.4227230000000004</c:v>
                </c:pt>
                <c:pt idx="14">
                  <c:v>2.2563629999999999</c:v>
                </c:pt>
                <c:pt idx="15">
                  <c:v>0.884436</c:v>
                </c:pt>
                <c:pt idx="16">
                  <c:v>1.547126</c:v>
                </c:pt>
                <c:pt idx="17">
                  <c:v>1.546424</c:v>
                </c:pt>
                <c:pt idx="18">
                  <c:v>0.43583100000000002</c:v>
                </c:pt>
                <c:pt idx="19">
                  <c:v>-5.6420089999999998</c:v>
                </c:pt>
                <c:pt idx="20">
                  <c:v>-6.1528280000000004</c:v>
                </c:pt>
                <c:pt idx="21">
                  <c:v>1.0193639999999999</c:v>
                </c:pt>
                <c:pt idx="22">
                  <c:v>1.0193639999999999</c:v>
                </c:pt>
                <c:pt idx="23">
                  <c:v>1.0193639999999999</c:v>
                </c:pt>
                <c:pt idx="24">
                  <c:v>-2.4958469999999999</c:v>
                </c:pt>
                <c:pt idx="25">
                  <c:v>-3.6245229999999999</c:v>
                </c:pt>
                <c:pt idx="26">
                  <c:v>-7.1119440000000003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755-4232-B9D7-2FE4973072A0}"/>
            </c:ext>
          </c:extLst>
        </c:ser>
        <c:ser>
          <c:idx val="6"/>
          <c:order val="6"/>
          <c:tx>
            <c:strRef>
              <c:f>Tariffs!$M$1</c:f>
              <c:strCache>
                <c:ptCount val="1"/>
                <c:pt idx="0">
                  <c:v>2026/27 SF=1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Tariffs!$M$112:$M$138</c:f>
              <c:numCache>
                <c:formatCode>0.000000_)</c:formatCode>
                <c:ptCount val="27"/>
                <c:pt idx="0">
                  <c:v>12.464012</c:v>
                </c:pt>
                <c:pt idx="1">
                  <c:v>7.46502</c:v>
                </c:pt>
                <c:pt idx="2">
                  <c:v>11.767808</c:v>
                </c:pt>
                <c:pt idx="3">
                  <c:v>11.767808</c:v>
                </c:pt>
                <c:pt idx="4">
                  <c:v>9.4650379999999998</c:v>
                </c:pt>
                <c:pt idx="5">
                  <c:v>9.3621979999999994</c:v>
                </c:pt>
                <c:pt idx="6">
                  <c:v>8.2841699999999996</c:v>
                </c:pt>
                <c:pt idx="7">
                  <c:v>8.2841699999999996</c:v>
                </c:pt>
                <c:pt idx="8">
                  <c:v>8.2864100000000001</c:v>
                </c:pt>
                <c:pt idx="9">
                  <c:v>7.9728669999999999</c:v>
                </c:pt>
                <c:pt idx="10">
                  <c:v>7.9728669999999999</c:v>
                </c:pt>
                <c:pt idx="11">
                  <c:v>5.6978039999999996</c:v>
                </c:pt>
                <c:pt idx="12">
                  <c:v>4.0605209999999996</c:v>
                </c:pt>
                <c:pt idx="13">
                  <c:v>4.0605209999999996</c:v>
                </c:pt>
                <c:pt idx="14">
                  <c:v>1.8734470000000001</c:v>
                </c:pt>
                <c:pt idx="15">
                  <c:v>1.191217</c:v>
                </c:pt>
                <c:pt idx="16">
                  <c:v>-9.5244999999999996E-2</c:v>
                </c:pt>
                <c:pt idx="17">
                  <c:v>0.44087999999999999</c:v>
                </c:pt>
                <c:pt idx="18">
                  <c:v>1.779612</c:v>
                </c:pt>
                <c:pt idx="19">
                  <c:v>-4.1182299999999996</c:v>
                </c:pt>
                <c:pt idx="20">
                  <c:v>-4.4336840000000004</c:v>
                </c:pt>
                <c:pt idx="21">
                  <c:v>0.97147099999999997</c:v>
                </c:pt>
                <c:pt idx="22">
                  <c:v>0.97147099999999997</c:v>
                </c:pt>
                <c:pt idx="23">
                  <c:v>0.97147099999999997</c:v>
                </c:pt>
                <c:pt idx="24">
                  <c:v>-2.5155419999999999</c:v>
                </c:pt>
                <c:pt idx="25">
                  <c:v>-3.4465110000000001</c:v>
                </c:pt>
                <c:pt idx="26">
                  <c:v>-7.112584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755-4232-B9D7-2FE4973072A0}"/>
            </c:ext>
          </c:extLst>
        </c:ser>
        <c:ser>
          <c:idx val="7"/>
          <c:order val="7"/>
          <c:tx>
            <c:strRef>
              <c:f>Tariffs!$N$1</c:f>
              <c:strCache>
                <c:ptCount val="1"/>
                <c:pt idx="0">
                  <c:v>2027/28 SF=1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Tariffs!$N$112:$N$138</c:f>
              <c:numCache>
                <c:formatCode>0.000000_)</c:formatCode>
                <c:ptCount val="27"/>
                <c:pt idx="0">
                  <c:v>14.277139</c:v>
                </c:pt>
                <c:pt idx="1">
                  <c:v>7.9199989999999998</c:v>
                </c:pt>
                <c:pt idx="2">
                  <c:v>12.665760000000001</c:v>
                </c:pt>
                <c:pt idx="3">
                  <c:v>12.665760000000001</c:v>
                </c:pt>
                <c:pt idx="4">
                  <c:v>10.729854</c:v>
                </c:pt>
                <c:pt idx="5">
                  <c:v>10.695493000000001</c:v>
                </c:pt>
                <c:pt idx="6">
                  <c:v>9.707433</c:v>
                </c:pt>
                <c:pt idx="7">
                  <c:v>9.707433</c:v>
                </c:pt>
                <c:pt idx="8">
                  <c:v>9.593515</c:v>
                </c:pt>
                <c:pt idx="9">
                  <c:v>9.4351730000000007</c:v>
                </c:pt>
                <c:pt idx="10">
                  <c:v>9.4351730000000007</c:v>
                </c:pt>
                <c:pt idx="11">
                  <c:v>6.7314369999999997</c:v>
                </c:pt>
                <c:pt idx="12">
                  <c:v>4.4928949999999999</c:v>
                </c:pt>
                <c:pt idx="13">
                  <c:v>4.4928949999999999</c:v>
                </c:pt>
                <c:pt idx="14">
                  <c:v>1.836741</c:v>
                </c:pt>
                <c:pt idx="15">
                  <c:v>1.075288</c:v>
                </c:pt>
                <c:pt idx="16">
                  <c:v>-0.277777</c:v>
                </c:pt>
                <c:pt idx="17">
                  <c:v>0.240289</c:v>
                </c:pt>
                <c:pt idx="18">
                  <c:v>1.7450889999999999</c:v>
                </c:pt>
                <c:pt idx="19">
                  <c:v>-4.4769930000000002</c:v>
                </c:pt>
                <c:pt idx="20">
                  <c:v>-4.335388</c:v>
                </c:pt>
                <c:pt idx="21">
                  <c:v>1.1110629999999999</c:v>
                </c:pt>
                <c:pt idx="22">
                  <c:v>1.1110629999999999</c:v>
                </c:pt>
                <c:pt idx="23">
                  <c:v>1.1110629999999999</c:v>
                </c:pt>
                <c:pt idx="24">
                  <c:v>-2.3507690000000001</c:v>
                </c:pt>
                <c:pt idx="25">
                  <c:v>-2.2741229999999999</c:v>
                </c:pt>
                <c:pt idx="26">
                  <c:v>-4.337898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755-4232-B9D7-2FE4973072A0}"/>
            </c:ext>
          </c:extLst>
        </c:ser>
        <c:ser>
          <c:idx val="8"/>
          <c:order val="8"/>
          <c:tx>
            <c:strRef>
              <c:f>Tariffs!$O$1</c:f>
              <c:strCache>
                <c:ptCount val="1"/>
                <c:pt idx="0">
                  <c:v>2028/29 SF=1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Tariffs!$O$112:$O$138</c:f>
              <c:numCache>
                <c:formatCode>0.000000_)</c:formatCode>
                <c:ptCount val="27"/>
                <c:pt idx="0">
                  <c:v>16.772331000000001</c:v>
                </c:pt>
                <c:pt idx="1">
                  <c:v>4.1449590000000001</c:v>
                </c:pt>
                <c:pt idx="2">
                  <c:v>12.521625999999999</c:v>
                </c:pt>
                <c:pt idx="3">
                  <c:v>12.521625999999999</c:v>
                </c:pt>
                <c:pt idx="4">
                  <c:v>10.655742</c:v>
                </c:pt>
                <c:pt idx="5">
                  <c:v>10.612026999999999</c:v>
                </c:pt>
                <c:pt idx="6">
                  <c:v>9.6846879999999995</c:v>
                </c:pt>
                <c:pt idx="7">
                  <c:v>9.6846879999999995</c:v>
                </c:pt>
                <c:pt idx="8">
                  <c:v>9.1120750000000008</c:v>
                </c:pt>
                <c:pt idx="9">
                  <c:v>9.4803409999999992</c:v>
                </c:pt>
                <c:pt idx="10">
                  <c:v>9.4803409999999992</c:v>
                </c:pt>
                <c:pt idx="11">
                  <c:v>6.9617849999999999</c:v>
                </c:pt>
                <c:pt idx="12">
                  <c:v>4.7812190000000001</c:v>
                </c:pt>
                <c:pt idx="13">
                  <c:v>4.7812190000000001</c:v>
                </c:pt>
                <c:pt idx="14">
                  <c:v>2.202874</c:v>
                </c:pt>
                <c:pt idx="15">
                  <c:v>1.459114</c:v>
                </c:pt>
                <c:pt idx="16">
                  <c:v>-0.13575599999999999</c:v>
                </c:pt>
                <c:pt idx="17">
                  <c:v>0.21204999999999999</c:v>
                </c:pt>
                <c:pt idx="18">
                  <c:v>2.1439119999999998</c:v>
                </c:pt>
                <c:pt idx="19">
                  <c:v>-4.4203409999999996</c:v>
                </c:pt>
                <c:pt idx="20">
                  <c:v>-4.1479590000000002</c:v>
                </c:pt>
                <c:pt idx="21">
                  <c:v>0.452876</c:v>
                </c:pt>
                <c:pt idx="22">
                  <c:v>0.452876</c:v>
                </c:pt>
                <c:pt idx="23">
                  <c:v>0.452876</c:v>
                </c:pt>
                <c:pt idx="24">
                  <c:v>-2.4587840000000001</c:v>
                </c:pt>
                <c:pt idx="25">
                  <c:v>-2.0227520000000001</c:v>
                </c:pt>
                <c:pt idx="26">
                  <c:v>-4.1093260000000003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755-4232-B9D7-2FE4973072A0}"/>
            </c:ext>
          </c:extLst>
        </c:ser>
        <c:ser>
          <c:idx val="9"/>
          <c:order val="9"/>
          <c:tx>
            <c:strRef>
              <c:f>Tariffs!$P$1</c:f>
              <c:strCache>
                <c:ptCount val="1"/>
                <c:pt idx="0">
                  <c:v>2029/30 SF=1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Tariffs!$P$112:$P$138</c:f>
              <c:numCache>
                <c:formatCode>0.000000_)</c:formatCode>
                <c:ptCount val="27"/>
                <c:pt idx="0">
                  <c:v>22.422495999999999</c:v>
                </c:pt>
                <c:pt idx="1">
                  <c:v>10.418151</c:v>
                </c:pt>
                <c:pt idx="2">
                  <c:v>18.058684</c:v>
                </c:pt>
                <c:pt idx="3">
                  <c:v>18.058684</c:v>
                </c:pt>
                <c:pt idx="4">
                  <c:v>15.520944</c:v>
                </c:pt>
                <c:pt idx="5">
                  <c:v>15.079814000000001</c:v>
                </c:pt>
                <c:pt idx="6">
                  <c:v>13.706479</c:v>
                </c:pt>
                <c:pt idx="7">
                  <c:v>13.706479</c:v>
                </c:pt>
                <c:pt idx="8">
                  <c:v>13.361465000000001</c:v>
                </c:pt>
                <c:pt idx="9">
                  <c:v>12.659698000000001</c:v>
                </c:pt>
                <c:pt idx="10">
                  <c:v>12.659698000000001</c:v>
                </c:pt>
                <c:pt idx="11">
                  <c:v>9.010446</c:v>
                </c:pt>
                <c:pt idx="12">
                  <c:v>4.4664549999999998</c:v>
                </c:pt>
                <c:pt idx="13">
                  <c:v>4.4664549999999998</c:v>
                </c:pt>
                <c:pt idx="14">
                  <c:v>1.4202650000000001</c:v>
                </c:pt>
                <c:pt idx="15">
                  <c:v>1.0464770000000001</c:v>
                </c:pt>
                <c:pt idx="16">
                  <c:v>-1.099054</c:v>
                </c:pt>
                <c:pt idx="17">
                  <c:v>-0.54476599999999997</c:v>
                </c:pt>
                <c:pt idx="18">
                  <c:v>1.560287</c:v>
                </c:pt>
                <c:pt idx="19">
                  <c:v>-5.503018</c:v>
                </c:pt>
                <c:pt idx="20">
                  <c:v>-5.3837529999999996</c:v>
                </c:pt>
                <c:pt idx="21">
                  <c:v>-4.7093999999999997E-2</c:v>
                </c:pt>
                <c:pt idx="22">
                  <c:v>-4.7093999999999997E-2</c:v>
                </c:pt>
                <c:pt idx="23">
                  <c:v>-4.7093999999999997E-2</c:v>
                </c:pt>
                <c:pt idx="24">
                  <c:v>-3.6147819999999999</c:v>
                </c:pt>
                <c:pt idx="25">
                  <c:v>-3.3470849999999999</c:v>
                </c:pt>
                <c:pt idx="26">
                  <c:v>-5.4527780000000003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755-4232-B9D7-2FE4973072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6373615"/>
        <c:axId val="1027095087"/>
      </c:lineChart>
      <c:catAx>
        <c:axId val="10263736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095087"/>
        <c:crosses val="autoZero"/>
        <c:auto val="1"/>
        <c:lblAlgn val="ctr"/>
        <c:lblOffset val="100"/>
        <c:noMultiLvlLbl val="0"/>
      </c:catAx>
      <c:valAx>
        <c:axId val="1027095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373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696326024292901"/>
          <c:y val="0.89287771602980448"/>
          <c:w val="0.4318489924799897"/>
          <c:h val="9.07766914424663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Tariffs!$P$140</c:f>
          <c:strCache>
            <c:ptCount val="1"/>
            <c:pt idx="0">
              <c:v>Year Round Not Shared (£/kW)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911894695557206E-2"/>
          <c:y val="8.6608289550496209E-2"/>
          <c:w val="0.94301219712404805"/>
          <c:h val="0.78992383395157917"/>
        </c:manualLayout>
      </c:layout>
      <c:lineChart>
        <c:grouping val="standard"/>
        <c:varyColors val="0"/>
        <c:ser>
          <c:idx val="0"/>
          <c:order val="0"/>
          <c:tx>
            <c:strRef>
              <c:f>Tariffs!$D$1</c:f>
              <c:strCache>
                <c:ptCount val="1"/>
                <c:pt idx="0">
                  <c:v>2025/26 SF=1.76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Tariffs!$D$143:$D$169</c:f>
              <c:numCache>
                <c:formatCode>0.000000_)</c:formatCode>
                <c:ptCount val="27"/>
                <c:pt idx="0">
                  <c:v>17.659859000000001</c:v>
                </c:pt>
                <c:pt idx="1">
                  <c:v>17.659859000000001</c:v>
                </c:pt>
                <c:pt idx="2">
                  <c:v>16.552738999999999</c:v>
                </c:pt>
                <c:pt idx="3">
                  <c:v>16.181290000000001</c:v>
                </c:pt>
                <c:pt idx="4">
                  <c:v>13.138581</c:v>
                </c:pt>
                <c:pt idx="5">
                  <c:v>12.944675</c:v>
                </c:pt>
                <c:pt idx="6">
                  <c:v>21.391974000000001</c:v>
                </c:pt>
                <c:pt idx="7">
                  <c:v>11.388546</c:v>
                </c:pt>
                <c:pt idx="8">
                  <c:v>11.072203999999999</c:v>
                </c:pt>
                <c:pt idx="9">
                  <c:v>10.682176999999999</c:v>
                </c:pt>
                <c:pt idx="10">
                  <c:v>5.1123750000000001</c:v>
                </c:pt>
                <c:pt idx="11">
                  <c:v>7.0997399999999997</c:v>
                </c:pt>
                <c:pt idx="12">
                  <c:v>3.998834</c:v>
                </c:pt>
                <c:pt idx="13">
                  <c:v>1.331831</c:v>
                </c:pt>
                <c:pt idx="14">
                  <c:v>0.72095299999999995</c:v>
                </c:pt>
                <c:pt idx="15">
                  <c:v>5.437E-3</c:v>
                </c:pt>
                <c:pt idx="16">
                  <c:v>5.437E-3</c:v>
                </c:pt>
                <c:pt idx="17">
                  <c:v>5.437E-3</c:v>
                </c:pt>
                <c:pt idx="18">
                  <c:v>5.437E-3</c:v>
                </c:pt>
                <c:pt idx="19">
                  <c:v>0</c:v>
                </c:pt>
                <c:pt idx="20">
                  <c:v>0</c:v>
                </c:pt>
                <c:pt idx="21">
                  <c:v>-10.184174000000001</c:v>
                </c:pt>
                <c:pt idx="22">
                  <c:v>-6.0160020000000003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9A-4E6D-ADA9-D78CB365D48E}"/>
            </c:ext>
          </c:extLst>
        </c:ser>
        <c:ser>
          <c:idx val="1"/>
          <c:order val="1"/>
          <c:tx>
            <c:strRef>
              <c:f>Tariffs!$E$1</c:f>
              <c:strCache>
                <c:ptCount val="1"/>
                <c:pt idx="0">
                  <c:v>2026/27 SF=1.76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Tariffs!$E$143:$E$169</c:f>
              <c:numCache>
                <c:formatCode>0.000000_)</c:formatCode>
                <c:ptCount val="27"/>
                <c:pt idx="0">
                  <c:v>19.994368999999999</c:v>
                </c:pt>
                <c:pt idx="1">
                  <c:v>19.994368999999999</c:v>
                </c:pt>
                <c:pt idx="2">
                  <c:v>19.143339000000001</c:v>
                </c:pt>
                <c:pt idx="3">
                  <c:v>28.425070000000002</c:v>
                </c:pt>
                <c:pt idx="4">
                  <c:v>15.702809999999999</c:v>
                </c:pt>
                <c:pt idx="5">
                  <c:v>15.46824</c:v>
                </c:pt>
                <c:pt idx="6">
                  <c:v>24.518808</c:v>
                </c:pt>
                <c:pt idx="7">
                  <c:v>12.97723</c:v>
                </c:pt>
                <c:pt idx="8">
                  <c:v>12.98048</c:v>
                </c:pt>
                <c:pt idx="9">
                  <c:v>12.642999</c:v>
                </c:pt>
                <c:pt idx="10">
                  <c:v>7.4143090000000003</c:v>
                </c:pt>
                <c:pt idx="11">
                  <c:v>8.1489349999999998</c:v>
                </c:pt>
                <c:pt idx="12">
                  <c:v>4.5949150000000003</c:v>
                </c:pt>
                <c:pt idx="13">
                  <c:v>2.1434030000000002</c:v>
                </c:pt>
                <c:pt idx="14">
                  <c:v>0.25273099999999998</c:v>
                </c:pt>
                <c:pt idx="15">
                  <c:v>-1.7818000000000001E-2</c:v>
                </c:pt>
                <c:pt idx="16">
                  <c:v>-1.7818000000000001E-2</c:v>
                </c:pt>
                <c:pt idx="17">
                  <c:v>-1.7818000000000001E-2</c:v>
                </c:pt>
                <c:pt idx="18">
                  <c:v>-1.7818000000000001E-2</c:v>
                </c:pt>
                <c:pt idx="19">
                  <c:v>0</c:v>
                </c:pt>
                <c:pt idx="20">
                  <c:v>0</c:v>
                </c:pt>
                <c:pt idx="21">
                  <c:v>-9.2422389999999996</c:v>
                </c:pt>
                <c:pt idx="22">
                  <c:v>-3.1345830000000001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9A-4E6D-ADA9-D78CB365D48E}"/>
            </c:ext>
          </c:extLst>
        </c:ser>
        <c:ser>
          <c:idx val="2"/>
          <c:order val="2"/>
          <c:tx>
            <c:strRef>
              <c:f>Tariffs!$F$1</c:f>
              <c:strCache>
                <c:ptCount val="1"/>
                <c:pt idx="0">
                  <c:v>2027/28 SF=1.76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Tariffs!$F$143:$F$169</c:f>
              <c:numCache>
                <c:formatCode>0.000000_)</c:formatCode>
                <c:ptCount val="27"/>
                <c:pt idx="0">
                  <c:v>20.323937999999998</c:v>
                </c:pt>
                <c:pt idx="1">
                  <c:v>20.323937999999998</c:v>
                </c:pt>
                <c:pt idx="2">
                  <c:v>17.679013999999999</c:v>
                </c:pt>
                <c:pt idx="3">
                  <c:v>27.167207000000001</c:v>
                </c:pt>
                <c:pt idx="4">
                  <c:v>13.975459000000001</c:v>
                </c:pt>
                <c:pt idx="5">
                  <c:v>13.882687000000001</c:v>
                </c:pt>
                <c:pt idx="6">
                  <c:v>19.803148</c:v>
                </c:pt>
                <c:pt idx="7">
                  <c:v>11.185578</c:v>
                </c:pt>
                <c:pt idx="8">
                  <c:v>10.996442</c:v>
                </c:pt>
                <c:pt idx="9">
                  <c:v>10.795508</c:v>
                </c:pt>
                <c:pt idx="10">
                  <c:v>4.6550520000000004</c:v>
                </c:pt>
                <c:pt idx="11">
                  <c:v>6.8235089999999996</c:v>
                </c:pt>
                <c:pt idx="12">
                  <c:v>3.161877</c:v>
                </c:pt>
                <c:pt idx="13">
                  <c:v>1.01309</c:v>
                </c:pt>
                <c:pt idx="14">
                  <c:v>0.150279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-8.1924270000000003</c:v>
                </c:pt>
                <c:pt idx="22">
                  <c:v>-3.6645810000000001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9A-4E6D-ADA9-D78CB365D48E}"/>
            </c:ext>
          </c:extLst>
        </c:ser>
        <c:ser>
          <c:idx val="3"/>
          <c:order val="3"/>
          <c:tx>
            <c:strRef>
              <c:f>Tariffs!$G$1</c:f>
              <c:strCache>
                <c:ptCount val="1"/>
                <c:pt idx="0">
                  <c:v>2028/29 SF=1.76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Tariffs!$G$143:$G$169</c:f>
              <c:numCache>
                <c:formatCode>0.000000_)</c:formatCode>
                <c:ptCount val="27"/>
                <c:pt idx="0">
                  <c:v>27.849539</c:v>
                </c:pt>
                <c:pt idx="1">
                  <c:v>27.849539</c:v>
                </c:pt>
                <c:pt idx="2">
                  <c:v>19.509435</c:v>
                </c:pt>
                <c:pt idx="3">
                  <c:v>29.043396000000001</c:v>
                </c:pt>
                <c:pt idx="4">
                  <c:v>15.254923</c:v>
                </c:pt>
                <c:pt idx="5">
                  <c:v>15.119101000000001</c:v>
                </c:pt>
                <c:pt idx="6">
                  <c:v>19.828423000000001</c:v>
                </c:pt>
                <c:pt idx="7">
                  <c:v>12.210345999999999</c:v>
                </c:pt>
                <c:pt idx="8">
                  <c:v>11.094894</c:v>
                </c:pt>
                <c:pt idx="9">
                  <c:v>11.604979</c:v>
                </c:pt>
                <c:pt idx="10">
                  <c:v>5.6190660000000001</c:v>
                </c:pt>
                <c:pt idx="11">
                  <c:v>7.4208720000000001</c:v>
                </c:pt>
                <c:pt idx="12">
                  <c:v>3.445948</c:v>
                </c:pt>
                <c:pt idx="13">
                  <c:v>1.227625</c:v>
                </c:pt>
                <c:pt idx="14">
                  <c:v>0.18217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-6.9528819999999998</c:v>
                </c:pt>
                <c:pt idx="22">
                  <c:v>-3.8706149999999999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89A-4E6D-ADA9-D78CB365D48E}"/>
            </c:ext>
          </c:extLst>
        </c:ser>
        <c:ser>
          <c:idx val="4"/>
          <c:order val="4"/>
          <c:tx>
            <c:strRef>
              <c:f>Tariffs!$H$1</c:f>
              <c:strCache>
                <c:ptCount val="1"/>
                <c:pt idx="0">
                  <c:v>2029/30 SF=1.76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Tariffs!$H$143:$H$169</c:f>
              <c:numCache>
                <c:formatCode>0.000000_)</c:formatCode>
                <c:ptCount val="27"/>
                <c:pt idx="0">
                  <c:v>34.670938</c:v>
                </c:pt>
                <c:pt idx="1">
                  <c:v>34.670938</c:v>
                </c:pt>
                <c:pt idx="2">
                  <c:v>25.675022999999999</c:v>
                </c:pt>
                <c:pt idx="3">
                  <c:v>34.574100999999999</c:v>
                </c:pt>
                <c:pt idx="4">
                  <c:v>21.691426</c:v>
                </c:pt>
                <c:pt idx="5">
                  <c:v>20.757273999999999</c:v>
                </c:pt>
                <c:pt idx="6">
                  <c:v>26.030377000000001</c:v>
                </c:pt>
                <c:pt idx="7">
                  <c:v>17.819707000000001</c:v>
                </c:pt>
                <c:pt idx="8">
                  <c:v>17.307168000000001</c:v>
                </c:pt>
                <c:pt idx="9">
                  <c:v>16.651139000000001</c:v>
                </c:pt>
                <c:pt idx="10">
                  <c:v>11.820460000000001</c:v>
                </c:pt>
                <c:pt idx="11">
                  <c:v>11.140306000000001</c:v>
                </c:pt>
                <c:pt idx="12">
                  <c:v>3.7346689999999998</c:v>
                </c:pt>
                <c:pt idx="13">
                  <c:v>3.7733569999999999</c:v>
                </c:pt>
                <c:pt idx="14">
                  <c:v>0.12748499999999999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-7.5827970000000002</c:v>
                </c:pt>
                <c:pt idx="22">
                  <c:v>-3.5759069999999999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89A-4E6D-ADA9-D78CB365D48E}"/>
            </c:ext>
          </c:extLst>
        </c:ser>
        <c:ser>
          <c:idx val="5"/>
          <c:order val="5"/>
          <c:tx>
            <c:strRef>
              <c:f>Tariffs!$L$1</c:f>
              <c:strCache>
                <c:ptCount val="1"/>
                <c:pt idx="0">
                  <c:v>2025/26 SF=1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Tariffs!$L$143:$L$169</c:f>
              <c:numCache>
                <c:formatCode>0.000000_)</c:formatCode>
                <c:ptCount val="27"/>
                <c:pt idx="0">
                  <c:v>10.034011</c:v>
                </c:pt>
                <c:pt idx="1">
                  <c:v>10.034011</c:v>
                </c:pt>
                <c:pt idx="2">
                  <c:v>9.4049650000000007</c:v>
                </c:pt>
                <c:pt idx="3">
                  <c:v>9.1939150000000005</c:v>
                </c:pt>
                <c:pt idx="4">
                  <c:v>7.465103</c:v>
                </c:pt>
                <c:pt idx="5">
                  <c:v>7.3549290000000003</c:v>
                </c:pt>
                <c:pt idx="6">
                  <c:v>12.154529999999999</c:v>
                </c:pt>
                <c:pt idx="7">
                  <c:v>6.4707650000000001</c:v>
                </c:pt>
                <c:pt idx="8">
                  <c:v>6.2910250000000003</c:v>
                </c:pt>
                <c:pt idx="9">
                  <c:v>6.0694189999999999</c:v>
                </c:pt>
                <c:pt idx="10">
                  <c:v>2.9047580000000002</c:v>
                </c:pt>
                <c:pt idx="11">
                  <c:v>4.0339429999999998</c:v>
                </c:pt>
                <c:pt idx="12">
                  <c:v>2.272065</c:v>
                </c:pt>
                <c:pt idx="13">
                  <c:v>0.75672200000000001</c:v>
                </c:pt>
                <c:pt idx="14">
                  <c:v>0.40963300000000002</c:v>
                </c:pt>
                <c:pt idx="15">
                  <c:v>3.0890000000000002E-3</c:v>
                </c:pt>
                <c:pt idx="16">
                  <c:v>3.0890000000000002E-3</c:v>
                </c:pt>
                <c:pt idx="17">
                  <c:v>3.0890000000000002E-3</c:v>
                </c:pt>
                <c:pt idx="18">
                  <c:v>3.0890000000000002E-3</c:v>
                </c:pt>
                <c:pt idx="19">
                  <c:v>0</c:v>
                </c:pt>
                <c:pt idx="20">
                  <c:v>0</c:v>
                </c:pt>
                <c:pt idx="21">
                  <c:v>-5.7864630000000004</c:v>
                </c:pt>
                <c:pt idx="22">
                  <c:v>-3.418183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89A-4E6D-ADA9-D78CB365D48E}"/>
            </c:ext>
          </c:extLst>
        </c:ser>
        <c:ser>
          <c:idx val="6"/>
          <c:order val="6"/>
          <c:tx>
            <c:strRef>
              <c:f>Tariffs!$M$1</c:f>
              <c:strCache>
                <c:ptCount val="1"/>
                <c:pt idx="0">
                  <c:v>2026/27 SF=1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Tariffs!$M$143:$M$169</c:f>
              <c:numCache>
                <c:formatCode>0.000000_)</c:formatCode>
                <c:ptCount val="27"/>
                <c:pt idx="0">
                  <c:v>11.360436999999999</c:v>
                </c:pt>
                <c:pt idx="1">
                  <c:v>11.360436999999999</c:v>
                </c:pt>
                <c:pt idx="2">
                  <c:v>10.876897</c:v>
                </c:pt>
                <c:pt idx="3">
                  <c:v>16.150607999999998</c:v>
                </c:pt>
                <c:pt idx="4">
                  <c:v>8.9220509999999997</c:v>
                </c:pt>
                <c:pt idx="5">
                  <c:v>8.7887730000000008</c:v>
                </c:pt>
                <c:pt idx="6">
                  <c:v>13.931141</c:v>
                </c:pt>
                <c:pt idx="7">
                  <c:v>7.3734260000000003</c:v>
                </c:pt>
                <c:pt idx="8">
                  <c:v>7.375273</c:v>
                </c:pt>
                <c:pt idx="9">
                  <c:v>7.183522</c:v>
                </c:pt>
                <c:pt idx="10">
                  <c:v>4.2126760000000001</c:v>
                </c:pt>
                <c:pt idx="11">
                  <c:v>4.630077</c:v>
                </c:pt>
                <c:pt idx="12">
                  <c:v>2.6107469999999999</c:v>
                </c:pt>
                <c:pt idx="13">
                  <c:v>1.217843</c:v>
                </c:pt>
                <c:pt idx="14">
                  <c:v>0.143597</c:v>
                </c:pt>
                <c:pt idx="15">
                  <c:v>-1.0123999999999999E-2</c:v>
                </c:pt>
                <c:pt idx="16">
                  <c:v>-1.0123999999999999E-2</c:v>
                </c:pt>
                <c:pt idx="17">
                  <c:v>-1.0123999999999999E-2</c:v>
                </c:pt>
                <c:pt idx="18">
                  <c:v>-1.0123999999999999E-2</c:v>
                </c:pt>
                <c:pt idx="19">
                  <c:v>0</c:v>
                </c:pt>
                <c:pt idx="20">
                  <c:v>0</c:v>
                </c:pt>
                <c:pt idx="21">
                  <c:v>-5.2512720000000002</c:v>
                </c:pt>
                <c:pt idx="22">
                  <c:v>-1.781013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89A-4E6D-ADA9-D78CB365D48E}"/>
            </c:ext>
          </c:extLst>
        </c:ser>
        <c:ser>
          <c:idx val="7"/>
          <c:order val="7"/>
          <c:tx>
            <c:strRef>
              <c:f>Tariffs!$N$1</c:f>
              <c:strCache>
                <c:ptCount val="1"/>
                <c:pt idx="0">
                  <c:v>2027/28 SF=1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Tariffs!$N$143:$N$169</c:f>
              <c:numCache>
                <c:formatCode>0.000000_)</c:formatCode>
                <c:ptCount val="27"/>
                <c:pt idx="0">
                  <c:v>11.547692</c:v>
                </c:pt>
                <c:pt idx="1">
                  <c:v>11.547692</c:v>
                </c:pt>
                <c:pt idx="2">
                  <c:v>10.044895</c:v>
                </c:pt>
                <c:pt idx="3">
                  <c:v>15.435912999999999</c:v>
                </c:pt>
                <c:pt idx="4">
                  <c:v>7.9406020000000002</c:v>
                </c:pt>
                <c:pt idx="5">
                  <c:v>7.8878899999999996</c:v>
                </c:pt>
                <c:pt idx="6">
                  <c:v>11.251789</c:v>
                </c:pt>
                <c:pt idx="7">
                  <c:v>6.355442</c:v>
                </c:pt>
                <c:pt idx="8">
                  <c:v>6.2479779999999998</c:v>
                </c:pt>
                <c:pt idx="9">
                  <c:v>6.1338119999999998</c:v>
                </c:pt>
                <c:pt idx="10">
                  <c:v>2.6449159999999998</c:v>
                </c:pt>
                <c:pt idx="11">
                  <c:v>3.8769939999999998</c:v>
                </c:pt>
                <c:pt idx="12">
                  <c:v>1.796521</c:v>
                </c:pt>
                <c:pt idx="13">
                  <c:v>0.57561899999999999</c:v>
                </c:pt>
                <c:pt idx="14">
                  <c:v>8.5386000000000004E-2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-4.6547879999999999</c:v>
                </c:pt>
                <c:pt idx="22">
                  <c:v>-2.0821480000000001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89A-4E6D-ADA9-D78CB365D48E}"/>
            </c:ext>
          </c:extLst>
        </c:ser>
        <c:ser>
          <c:idx val="8"/>
          <c:order val="8"/>
          <c:tx>
            <c:strRef>
              <c:f>Tariffs!$O$1</c:f>
              <c:strCache>
                <c:ptCount val="1"/>
                <c:pt idx="0">
                  <c:v>2028/29 SF=1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Tariffs!$O$143:$O$169</c:f>
              <c:numCache>
                <c:formatCode>0.000000_)</c:formatCode>
                <c:ptCount val="27"/>
                <c:pt idx="0">
                  <c:v>15.823601999999999</c:v>
                </c:pt>
                <c:pt idx="1">
                  <c:v>15.823601999999999</c:v>
                </c:pt>
                <c:pt idx="2">
                  <c:v>11.084906</c:v>
                </c:pt>
                <c:pt idx="3">
                  <c:v>16.501929000000001</c:v>
                </c:pt>
                <c:pt idx="4">
                  <c:v>8.6675699999999996</c:v>
                </c:pt>
                <c:pt idx="5">
                  <c:v>8.5903980000000004</c:v>
                </c:pt>
                <c:pt idx="6">
                  <c:v>11.266149</c:v>
                </c:pt>
                <c:pt idx="7">
                  <c:v>6.937697</c:v>
                </c:pt>
                <c:pt idx="8">
                  <c:v>6.3039170000000002</c:v>
                </c:pt>
                <c:pt idx="9">
                  <c:v>6.5937380000000001</c:v>
                </c:pt>
                <c:pt idx="10">
                  <c:v>3.1926510000000001</c:v>
                </c:pt>
                <c:pt idx="11">
                  <c:v>4.2164039999999998</c:v>
                </c:pt>
                <c:pt idx="12">
                  <c:v>1.9579249999999999</c:v>
                </c:pt>
                <c:pt idx="13">
                  <c:v>0.69751399999999997</c:v>
                </c:pt>
                <c:pt idx="14">
                  <c:v>0.103506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-3.950501</c:v>
                </c:pt>
                <c:pt idx="22">
                  <c:v>-2.1992129999999999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89A-4E6D-ADA9-D78CB365D48E}"/>
            </c:ext>
          </c:extLst>
        </c:ser>
        <c:ser>
          <c:idx val="9"/>
          <c:order val="9"/>
          <c:tx>
            <c:strRef>
              <c:f>Tariffs!$P$1</c:f>
              <c:strCache>
                <c:ptCount val="1"/>
                <c:pt idx="0">
                  <c:v>2029/30 SF=1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Tariffs!$P$143:$P$169</c:f>
              <c:numCache>
                <c:formatCode>0.000000_)</c:formatCode>
                <c:ptCount val="27"/>
                <c:pt idx="0">
                  <c:v>19.699397000000001</c:v>
                </c:pt>
                <c:pt idx="1">
                  <c:v>19.699397000000001</c:v>
                </c:pt>
                <c:pt idx="2">
                  <c:v>14.588081000000001</c:v>
                </c:pt>
                <c:pt idx="3">
                  <c:v>19.644376000000001</c:v>
                </c:pt>
                <c:pt idx="4">
                  <c:v>12.324674</c:v>
                </c:pt>
                <c:pt idx="5">
                  <c:v>11.793906</c:v>
                </c:pt>
                <c:pt idx="6">
                  <c:v>14.789987</c:v>
                </c:pt>
                <c:pt idx="7">
                  <c:v>10.124834</c:v>
                </c:pt>
                <c:pt idx="8">
                  <c:v>9.8336179999999995</c:v>
                </c:pt>
                <c:pt idx="9">
                  <c:v>9.4608740000000004</c:v>
                </c:pt>
                <c:pt idx="10">
                  <c:v>6.7161710000000001</c:v>
                </c:pt>
                <c:pt idx="11">
                  <c:v>6.3297189999999999</c:v>
                </c:pt>
                <c:pt idx="12">
                  <c:v>2.1219709999999998</c:v>
                </c:pt>
                <c:pt idx="13">
                  <c:v>2.1439530000000002</c:v>
                </c:pt>
                <c:pt idx="14">
                  <c:v>7.2434999999999999E-2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-4.308408</c:v>
                </c:pt>
                <c:pt idx="22">
                  <c:v>-2.0317660000000002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89A-4E6D-ADA9-D78CB365D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6373615"/>
        <c:axId val="1027095087"/>
      </c:lineChart>
      <c:catAx>
        <c:axId val="10263736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095087"/>
        <c:crosses val="autoZero"/>
        <c:auto val="1"/>
        <c:lblAlgn val="ctr"/>
        <c:lblOffset val="100"/>
        <c:noMultiLvlLbl val="0"/>
      </c:catAx>
      <c:valAx>
        <c:axId val="1027095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373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696326024292901"/>
          <c:y val="0.89287771602980448"/>
          <c:w val="0.4318489924799897"/>
          <c:h val="9.07766914424663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Tariffs!$C$204</c:f>
          <c:strCache>
            <c:ptCount val="1"/>
            <c:pt idx="0">
              <c:v>40% ALF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911894695557206E-2"/>
          <c:y val="8.6608289550496209E-2"/>
          <c:w val="0.94301219712404805"/>
          <c:h val="0.78992383395157917"/>
        </c:manualLayout>
      </c:layout>
      <c:lineChart>
        <c:grouping val="standard"/>
        <c:varyColors val="0"/>
        <c:ser>
          <c:idx val="0"/>
          <c:order val="0"/>
          <c:tx>
            <c:strRef>
              <c:f>Tariffs!$D$1</c:f>
              <c:strCache>
                <c:ptCount val="1"/>
                <c:pt idx="0">
                  <c:v>2025/26 SF=1.76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Tariffs!$D$206:$D$232</c:f>
              <c:numCache>
                <c:formatCode>0.000000_)</c:formatCode>
                <c:ptCount val="27"/>
                <c:pt idx="0">
                  <c:v>17.192667</c:v>
                </c:pt>
                <c:pt idx="1">
                  <c:v>14.593779</c:v>
                </c:pt>
                <c:pt idx="2">
                  <c:v>16.2699824</c:v>
                </c:pt>
                <c:pt idx="3">
                  <c:v>7.1136788000000006</c:v>
                </c:pt>
                <c:pt idx="4">
                  <c:v>12.804607800000003</c:v>
                </c:pt>
                <c:pt idx="5">
                  <c:v>14.907125599999999</c:v>
                </c:pt>
                <c:pt idx="6">
                  <c:v>17.163145</c:v>
                </c:pt>
                <c:pt idx="7">
                  <c:v>12.402073799999998</c:v>
                </c:pt>
                <c:pt idx="8">
                  <c:v>10.7886392</c:v>
                </c:pt>
                <c:pt idx="9">
                  <c:v>10.608093199999999</c:v>
                </c:pt>
                <c:pt idx="10">
                  <c:v>7.802174400000002</c:v>
                </c:pt>
                <c:pt idx="11">
                  <c:v>6.3425332000000001</c:v>
                </c:pt>
                <c:pt idx="12">
                  <c:v>4.9315593999999994</c:v>
                </c:pt>
                <c:pt idx="13">
                  <c:v>2.8070591999999999</c:v>
                </c:pt>
                <c:pt idx="14">
                  <c:v>2.6599678000000009</c:v>
                </c:pt>
                <c:pt idx="15">
                  <c:v>0.69585600000000003</c:v>
                </c:pt>
                <c:pt idx="16">
                  <c:v>-0.45988539999999989</c:v>
                </c:pt>
                <c:pt idx="17">
                  <c:v>-0.42681879999999994</c:v>
                </c:pt>
                <c:pt idx="18">
                  <c:v>4.2449580000000005</c:v>
                </c:pt>
                <c:pt idx="19">
                  <c:v>2.0281949999999997</c:v>
                </c:pt>
                <c:pt idx="20">
                  <c:v>-3.0019372</c:v>
                </c:pt>
                <c:pt idx="21">
                  <c:v>-2.2996012000000001</c:v>
                </c:pt>
                <c:pt idx="22">
                  <c:v>-6.3538264000000009</c:v>
                </c:pt>
                <c:pt idx="23">
                  <c:v>-2.6344785999999996</c:v>
                </c:pt>
                <c:pt idx="24">
                  <c:v>-3.5286084</c:v>
                </c:pt>
                <c:pt idx="25">
                  <c:v>-4.8544353999999998</c:v>
                </c:pt>
                <c:pt idx="26">
                  <c:v>-6.5679658000000014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1E-4CA0-AF2D-AA298AB5849C}"/>
            </c:ext>
          </c:extLst>
        </c:ser>
        <c:ser>
          <c:idx val="1"/>
          <c:order val="1"/>
          <c:tx>
            <c:strRef>
              <c:f>Tariffs!$E$1</c:f>
              <c:strCache>
                <c:ptCount val="1"/>
                <c:pt idx="0">
                  <c:v>2026/27 SF=1.76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Tariffs!$E$206:$E$232</c:f>
              <c:numCache>
                <c:formatCode>0.000000_)</c:formatCode>
                <c:ptCount val="27"/>
                <c:pt idx="0">
                  <c:v>16.395454999999998</c:v>
                </c:pt>
                <c:pt idx="1">
                  <c:v>14.519172999999999</c:v>
                </c:pt>
                <c:pt idx="2">
                  <c:v>15.777417400000001</c:v>
                </c:pt>
                <c:pt idx="3">
                  <c:v>19.416963800000005</c:v>
                </c:pt>
                <c:pt idx="4">
                  <c:v>15.074393800000003</c:v>
                </c:pt>
                <c:pt idx="5">
                  <c:v>14.137186600000003</c:v>
                </c:pt>
                <c:pt idx="6">
                  <c:v>14.538486200000001</c:v>
                </c:pt>
                <c:pt idx="7">
                  <c:v>11.336796</c:v>
                </c:pt>
                <c:pt idx="8">
                  <c:v>10.452633800000003</c:v>
                </c:pt>
                <c:pt idx="9">
                  <c:v>8.9548406000000007</c:v>
                </c:pt>
                <c:pt idx="10">
                  <c:v>9.4678236000000009</c:v>
                </c:pt>
                <c:pt idx="11">
                  <c:v>5.8567360000000015</c:v>
                </c:pt>
                <c:pt idx="12">
                  <c:v>5.9119468000000008</c:v>
                </c:pt>
                <c:pt idx="13">
                  <c:v>1.9354290000000005</c:v>
                </c:pt>
                <c:pt idx="14">
                  <c:v>3.2149732000000006</c:v>
                </c:pt>
                <c:pt idx="15">
                  <c:v>0.98715619999999982</c:v>
                </c:pt>
                <c:pt idx="16">
                  <c:v>0.65973840000000017</c:v>
                </c:pt>
                <c:pt idx="17">
                  <c:v>-1.7074860000000001</c:v>
                </c:pt>
                <c:pt idx="18">
                  <c:v>2.1597556</c:v>
                </c:pt>
                <c:pt idx="19">
                  <c:v>4.2732400000000013</c:v>
                </c:pt>
                <c:pt idx="20">
                  <c:v>0.41354579999999919</c:v>
                </c:pt>
                <c:pt idx="21">
                  <c:v>-2.0642430000000003</c:v>
                </c:pt>
                <c:pt idx="22">
                  <c:v>-7.5926925999999995</c:v>
                </c:pt>
                <c:pt idx="23">
                  <c:v>-4.4938924</c:v>
                </c:pt>
                <c:pt idx="24">
                  <c:v>-4.5722590000000007</c:v>
                </c:pt>
                <c:pt idx="25">
                  <c:v>-8.0975549999999998</c:v>
                </c:pt>
                <c:pt idx="26">
                  <c:v>-9.0860111999999997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1E-4CA0-AF2D-AA298AB5849C}"/>
            </c:ext>
          </c:extLst>
        </c:ser>
        <c:ser>
          <c:idx val="2"/>
          <c:order val="2"/>
          <c:tx>
            <c:strRef>
              <c:f>Tariffs!$F$1</c:f>
              <c:strCache>
                <c:ptCount val="1"/>
                <c:pt idx="0">
                  <c:v>2027/28 SF=1.76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Tariffs!$F$206:$F$232</c:f>
              <c:numCache>
                <c:formatCode>0.000000_)</c:formatCode>
                <c:ptCount val="27"/>
                <c:pt idx="0">
                  <c:v>18.456663800000001</c:v>
                </c:pt>
                <c:pt idx="1">
                  <c:v>15.412726399999997</c:v>
                </c:pt>
                <c:pt idx="2">
                  <c:v>16.728126399999997</c:v>
                </c:pt>
                <c:pt idx="3">
                  <c:v>20.500977599999999</c:v>
                </c:pt>
                <c:pt idx="4">
                  <c:v>16.0073252</c:v>
                </c:pt>
                <c:pt idx="5">
                  <c:v>15.373640999999999</c:v>
                </c:pt>
                <c:pt idx="6">
                  <c:v>14.683410599999998</c:v>
                </c:pt>
                <c:pt idx="7">
                  <c:v>12.6261136</c:v>
                </c:pt>
                <c:pt idx="8">
                  <c:v>10.967080200000002</c:v>
                </c:pt>
                <c:pt idx="9">
                  <c:v>10.591988199999999</c:v>
                </c:pt>
                <c:pt idx="10">
                  <c:v>8.1178798000000008</c:v>
                </c:pt>
                <c:pt idx="11">
                  <c:v>6.3989751999999998</c:v>
                </c:pt>
                <c:pt idx="12">
                  <c:v>5.3728182000000002</c:v>
                </c:pt>
                <c:pt idx="13">
                  <c:v>1.8038663999999995</c:v>
                </c:pt>
                <c:pt idx="14">
                  <c:v>3.0772012000000002</c:v>
                </c:pt>
                <c:pt idx="15">
                  <c:v>0.93223719999999988</c:v>
                </c:pt>
                <c:pt idx="16">
                  <c:v>0.5917861999999996</c:v>
                </c:pt>
                <c:pt idx="17">
                  <c:v>-1.7839444000000002</c:v>
                </c:pt>
                <c:pt idx="18">
                  <c:v>2.3707997999999995</c:v>
                </c:pt>
                <c:pt idx="19">
                  <c:v>4.689592199999999</c:v>
                </c:pt>
                <c:pt idx="20">
                  <c:v>1.0355702</c:v>
                </c:pt>
                <c:pt idx="21">
                  <c:v>-0.21578240000000015</c:v>
                </c:pt>
                <c:pt idx="22">
                  <c:v>-7.7251390000000004</c:v>
                </c:pt>
                <c:pt idx="23">
                  <c:v>-4.3349576000000001</c:v>
                </c:pt>
                <c:pt idx="24">
                  <c:v>-4.4459512000000005</c:v>
                </c:pt>
                <c:pt idx="25">
                  <c:v>-2.2383984000000003</c:v>
                </c:pt>
                <c:pt idx="26">
                  <c:v>-2.4885154000000003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1E-4CA0-AF2D-AA298AB5849C}"/>
            </c:ext>
          </c:extLst>
        </c:ser>
        <c:ser>
          <c:idx val="3"/>
          <c:order val="3"/>
          <c:tx>
            <c:strRef>
              <c:f>Tariffs!$G$1</c:f>
              <c:strCache>
                <c:ptCount val="1"/>
                <c:pt idx="0">
                  <c:v>2028/29 SF=1.76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Tariffs!$G$206:$G$232</c:f>
              <c:numCache>
                <c:formatCode>0.000000_)</c:formatCode>
                <c:ptCount val="27"/>
                <c:pt idx="0">
                  <c:v>21.504904800000002</c:v>
                </c:pt>
                <c:pt idx="1">
                  <c:v>14.373935799999998</c:v>
                </c:pt>
                <c:pt idx="2">
                  <c:v>15.436175800000001</c:v>
                </c:pt>
                <c:pt idx="3">
                  <c:v>19.2385892</c:v>
                </c:pt>
                <c:pt idx="4">
                  <c:v>14.762281600000001</c:v>
                </c:pt>
                <c:pt idx="5">
                  <c:v>14.1296462</c:v>
                </c:pt>
                <c:pt idx="6">
                  <c:v>13.200592</c:v>
                </c:pt>
                <c:pt idx="7">
                  <c:v>11.353085199999999</c:v>
                </c:pt>
                <c:pt idx="8">
                  <c:v>9.1007314000000008</c:v>
                </c:pt>
                <c:pt idx="9">
                  <c:v>9.3924431999999989</c:v>
                </c:pt>
                <c:pt idx="10">
                  <c:v>7.0108960000000016</c:v>
                </c:pt>
                <c:pt idx="11">
                  <c:v>5.2722132000000004</c:v>
                </c:pt>
                <c:pt idx="12">
                  <c:v>4.1156796</c:v>
                </c:pt>
                <c:pt idx="13">
                  <c:v>0.56618340000000034</c:v>
                </c:pt>
                <c:pt idx="14">
                  <c:v>1.7838045999999999</c:v>
                </c:pt>
                <c:pt idx="15">
                  <c:v>-0.61393300000000028</c:v>
                </c:pt>
                <c:pt idx="16">
                  <c:v>-0.59177439999999981</c:v>
                </c:pt>
                <c:pt idx="17">
                  <c:v>-2.4265338000000001</c:v>
                </c:pt>
                <c:pt idx="18">
                  <c:v>1.1365660000000002</c:v>
                </c:pt>
                <c:pt idx="19">
                  <c:v>4.0823586000000001</c:v>
                </c:pt>
                <c:pt idx="20">
                  <c:v>0.79418219999999984</c:v>
                </c:pt>
                <c:pt idx="21">
                  <c:v>-0.88763199999999953</c:v>
                </c:pt>
                <c:pt idx="22">
                  <c:v>-6.0165851999999997</c:v>
                </c:pt>
                <c:pt idx="23">
                  <c:v>-3.8939301999999998</c:v>
                </c:pt>
                <c:pt idx="24">
                  <c:v>-5.2799043999999995</c:v>
                </c:pt>
                <c:pt idx="25">
                  <c:v>-1.3115016000000002</c:v>
                </c:pt>
                <c:pt idx="26">
                  <c:v>-2.4031916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11E-4CA0-AF2D-AA298AB5849C}"/>
            </c:ext>
          </c:extLst>
        </c:ser>
        <c:ser>
          <c:idx val="4"/>
          <c:order val="4"/>
          <c:tx>
            <c:strRef>
              <c:f>Tariffs!$H$1</c:f>
              <c:strCache>
                <c:ptCount val="1"/>
                <c:pt idx="0">
                  <c:v>2029/30 SF=1.76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Tariffs!$H$206:$H$232</c:f>
              <c:numCache>
                <c:formatCode>0.000000_)</c:formatCode>
                <c:ptCount val="27"/>
                <c:pt idx="0">
                  <c:v>27.978954000000002</c:v>
                </c:pt>
                <c:pt idx="1">
                  <c:v>19.968864200000006</c:v>
                </c:pt>
                <c:pt idx="2">
                  <c:v>21.778522400000004</c:v>
                </c:pt>
                <c:pt idx="3">
                  <c:v>25.259680600000003</c:v>
                </c:pt>
                <c:pt idx="4">
                  <c:v>18.9812732</c:v>
                </c:pt>
                <c:pt idx="5">
                  <c:v>19.3021928</c:v>
                </c:pt>
                <c:pt idx="6">
                  <c:v>18.795580000000001</c:v>
                </c:pt>
                <c:pt idx="7">
                  <c:v>15.975251000000004</c:v>
                </c:pt>
                <c:pt idx="8">
                  <c:v>13.979772400000002</c:v>
                </c:pt>
                <c:pt idx="9">
                  <c:v>12.966524200000002</c:v>
                </c:pt>
                <c:pt idx="10">
                  <c:v>11.165504599999998</c:v>
                </c:pt>
                <c:pt idx="11">
                  <c:v>7.4162679999999996</c:v>
                </c:pt>
                <c:pt idx="12">
                  <c:v>2.9068696000000003</c:v>
                </c:pt>
                <c:pt idx="13">
                  <c:v>0.53950880000000012</c:v>
                </c:pt>
                <c:pt idx="14">
                  <c:v>0.29210540000000051</c:v>
                </c:pt>
                <c:pt idx="15">
                  <c:v>-2.0585469999999999</c:v>
                </c:pt>
                <c:pt idx="16">
                  <c:v>-2.075412</c:v>
                </c:pt>
                <c:pt idx="17">
                  <c:v>-4.3079052000000004</c:v>
                </c:pt>
                <c:pt idx="18">
                  <c:v>-0.96358799999999967</c:v>
                </c:pt>
                <c:pt idx="19">
                  <c:v>2.192115199999999</c:v>
                </c:pt>
                <c:pt idx="20">
                  <c:v>-1.5999380000000007</c:v>
                </c:pt>
                <c:pt idx="21">
                  <c:v>-2.9129908000000002</c:v>
                </c:pt>
                <c:pt idx="22">
                  <c:v>-10.3013028</c:v>
                </c:pt>
                <c:pt idx="23">
                  <c:v>-6.7036420000000003</c:v>
                </c:pt>
                <c:pt idx="24">
                  <c:v>-7.2120113999999997</c:v>
                </c:pt>
                <c:pt idx="25">
                  <c:v>-4.0254130000000004</c:v>
                </c:pt>
                <c:pt idx="26">
                  <c:v>-4.8422935999999996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11E-4CA0-AF2D-AA298AB5849C}"/>
            </c:ext>
          </c:extLst>
        </c:ser>
        <c:ser>
          <c:idx val="5"/>
          <c:order val="5"/>
          <c:tx>
            <c:strRef>
              <c:f>Tariffs!$L$1</c:f>
              <c:strCache>
                <c:ptCount val="1"/>
                <c:pt idx="0">
                  <c:v>2025/26 SF=1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Tariffs!$L$206:$L$232</c:f>
              <c:numCache>
                <c:formatCode>0.000000_)</c:formatCode>
                <c:ptCount val="27"/>
                <c:pt idx="0">
                  <c:v>10.764606400000002</c:v>
                </c:pt>
                <c:pt idx="1">
                  <c:v>9.2879655999999997</c:v>
                </c:pt>
                <c:pt idx="2">
                  <c:v>10.240354</c:v>
                </c:pt>
                <c:pt idx="3">
                  <c:v>5.0379080000000007</c:v>
                </c:pt>
                <c:pt idx="4">
                  <c:v>8.2713907999999989</c:v>
                </c:pt>
                <c:pt idx="5">
                  <c:v>9.4660026000000013</c:v>
                </c:pt>
                <c:pt idx="6">
                  <c:v>10.7478318</c:v>
                </c:pt>
                <c:pt idx="7">
                  <c:v>8.0426777999999999</c:v>
                </c:pt>
                <c:pt idx="8">
                  <c:v>7.1259539999999992</c:v>
                </c:pt>
                <c:pt idx="9">
                  <c:v>7.0233715999999999</c:v>
                </c:pt>
                <c:pt idx="10">
                  <c:v>5.4290992000000005</c:v>
                </c:pt>
                <c:pt idx="11">
                  <c:v>4.5997574000000006</c:v>
                </c:pt>
                <c:pt idx="12">
                  <c:v>3.7980682000000003</c:v>
                </c:pt>
                <c:pt idx="13">
                  <c:v>2.5909650000000002</c:v>
                </c:pt>
                <c:pt idx="14">
                  <c:v>2.5073913999999999</c:v>
                </c:pt>
                <c:pt idx="15">
                  <c:v>1.391418</c:v>
                </c:pt>
                <c:pt idx="16">
                  <c:v>0.73474700000000004</c:v>
                </c:pt>
                <c:pt idx="17">
                  <c:v>0.75353520000000007</c:v>
                </c:pt>
                <c:pt idx="18">
                  <c:v>3.407953</c:v>
                </c:pt>
                <c:pt idx="19">
                  <c:v>2.1484283999999998</c:v>
                </c:pt>
                <c:pt idx="20">
                  <c:v>-0.70960020000000057</c:v>
                </c:pt>
                <c:pt idx="21">
                  <c:v>-0.31054660000000012</c:v>
                </c:pt>
                <c:pt idx="22">
                  <c:v>-2.6140835999999998</c:v>
                </c:pt>
                <c:pt idx="23">
                  <c:v>-0.50081740000000008</c:v>
                </c:pt>
                <c:pt idx="24">
                  <c:v>-1.0088458</c:v>
                </c:pt>
                <c:pt idx="25">
                  <c:v>-1.7621562</c:v>
                </c:pt>
                <c:pt idx="26">
                  <c:v>-2.7357536000000007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11E-4CA0-AF2D-AA298AB5849C}"/>
            </c:ext>
          </c:extLst>
        </c:ser>
        <c:ser>
          <c:idx val="6"/>
          <c:order val="6"/>
          <c:tx>
            <c:strRef>
              <c:f>Tariffs!$M$1</c:f>
              <c:strCache>
                <c:ptCount val="1"/>
                <c:pt idx="0">
                  <c:v>2026/27 SF=1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Tariffs!$M$206:$M$232</c:f>
              <c:numCache>
                <c:formatCode>0.000000_)</c:formatCode>
                <c:ptCount val="27"/>
                <c:pt idx="0">
                  <c:v>10.764741600000001</c:v>
                </c:pt>
                <c:pt idx="1">
                  <c:v>9.6986718000000014</c:v>
                </c:pt>
                <c:pt idx="2">
                  <c:v>10.413584000000002</c:v>
                </c:pt>
                <c:pt idx="3">
                  <c:v>12.481508400000001</c:v>
                </c:pt>
                <c:pt idx="4">
                  <c:v>10.014138600000001</c:v>
                </c:pt>
                <c:pt idx="5">
                  <c:v>9.4816344000000008</c:v>
                </c:pt>
                <c:pt idx="6">
                  <c:v>9.7096453999999994</c:v>
                </c:pt>
                <c:pt idx="7">
                  <c:v>7.8905034000000001</c:v>
                </c:pt>
                <c:pt idx="8">
                  <c:v>7.3881392000000012</c:v>
                </c:pt>
                <c:pt idx="9">
                  <c:v>6.5371196000000005</c:v>
                </c:pt>
                <c:pt idx="10">
                  <c:v>6.8285882000000004</c:v>
                </c:pt>
                <c:pt idx="11">
                  <c:v>4.776833400000001</c:v>
                </c:pt>
                <c:pt idx="12">
                  <c:v>4.8082032000000003</c:v>
                </c:pt>
                <c:pt idx="13">
                  <c:v>2.5488176</c:v>
                </c:pt>
                <c:pt idx="14">
                  <c:v>3.2758316000000001</c:v>
                </c:pt>
                <c:pt idx="15">
                  <c:v>2.0100272000000001</c:v>
                </c:pt>
                <c:pt idx="16">
                  <c:v>1.8239933999999998</c:v>
                </c:pt>
                <c:pt idx="17">
                  <c:v>0.47898039999999997</c:v>
                </c:pt>
                <c:pt idx="18">
                  <c:v>2.6762761999999998</c:v>
                </c:pt>
                <c:pt idx="19">
                  <c:v>3.877119</c:v>
                </c:pt>
                <c:pt idx="20">
                  <c:v>1.6841113999999997</c:v>
                </c:pt>
                <c:pt idx="21">
                  <c:v>0.27627659999999998</c:v>
                </c:pt>
                <c:pt idx="22">
                  <c:v>-2.8648878</c:v>
                </c:pt>
                <c:pt idx="23">
                  <c:v>-1.1042056000000002</c:v>
                </c:pt>
                <c:pt idx="24">
                  <c:v>-1.1487318000000002</c:v>
                </c:pt>
                <c:pt idx="25">
                  <c:v>-3.1517414000000001</c:v>
                </c:pt>
                <c:pt idx="26">
                  <c:v>-3.7133646000000002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11E-4CA0-AF2D-AA298AB5849C}"/>
            </c:ext>
          </c:extLst>
        </c:ser>
        <c:ser>
          <c:idx val="7"/>
          <c:order val="7"/>
          <c:tx>
            <c:strRef>
              <c:f>Tariffs!$N$1</c:f>
              <c:strCache>
                <c:ptCount val="1"/>
                <c:pt idx="0">
                  <c:v>2027/28 SF=1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Tariffs!$N$206:$N$232</c:f>
              <c:numCache>
                <c:formatCode>0.000000_)</c:formatCode>
                <c:ptCount val="27"/>
                <c:pt idx="0">
                  <c:v>11.780090400000001</c:v>
                </c:pt>
                <c:pt idx="1">
                  <c:v>10.050580400000001</c:v>
                </c:pt>
                <c:pt idx="2">
                  <c:v>10.797967</c:v>
                </c:pt>
                <c:pt idx="3">
                  <c:v>12.941632199999999</c:v>
                </c:pt>
                <c:pt idx="4">
                  <c:v>10.388420400000001</c:v>
                </c:pt>
                <c:pt idx="5">
                  <c:v>10.028372200000002</c:v>
                </c:pt>
                <c:pt idx="6">
                  <c:v>9.6361968000000005</c:v>
                </c:pt>
                <c:pt idx="7">
                  <c:v>8.4672780000000003</c:v>
                </c:pt>
                <c:pt idx="8">
                  <c:v>7.5246452000000001</c:v>
                </c:pt>
                <c:pt idx="9">
                  <c:v>7.3115250000000005</c:v>
                </c:pt>
                <c:pt idx="10">
                  <c:v>5.905781600000001</c:v>
                </c:pt>
                <c:pt idx="11">
                  <c:v>4.9291314000000002</c:v>
                </c:pt>
                <c:pt idx="12">
                  <c:v>4.3460874</c:v>
                </c:pt>
                <c:pt idx="13">
                  <c:v>2.3182725999999998</c:v>
                </c:pt>
                <c:pt idx="14">
                  <c:v>3.0417597999999999</c:v>
                </c:pt>
                <c:pt idx="15">
                  <c:v>1.8230292000000001</c:v>
                </c:pt>
                <c:pt idx="16">
                  <c:v>1.6295921999999998</c:v>
                </c:pt>
                <c:pt idx="17">
                  <c:v>0.27974460000000001</c:v>
                </c:pt>
                <c:pt idx="18">
                  <c:v>2.6403946</c:v>
                </c:pt>
                <c:pt idx="19">
                  <c:v>3.9578907999999995</c:v>
                </c:pt>
                <c:pt idx="20">
                  <c:v>1.8817417999999999</c:v>
                </c:pt>
                <c:pt idx="21">
                  <c:v>1.1707460000000001</c:v>
                </c:pt>
                <c:pt idx="22">
                  <c:v>-3.0959340000000002</c:v>
                </c:pt>
                <c:pt idx="23">
                  <c:v>-1.1696948</c:v>
                </c:pt>
                <c:pt idx="24">
                  <c:v>-1.2327596000000001</c:v>
                </c:pt>
                <c:pt idx="25">
                  <c:v>2.153179999999999E-2</c:v>
                </c:pt>
                <c:pt idx="26">
                  <c:v>-0.12057920000000011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11E-4CA0-AF2D-AA298AB5849C}"/>
            </c:ext>
          </c:extLst>
        </c:ser>
        <c:ser>
          <c:idx val="8"/>
          <c:order val="8"/>
          <c:tx>
            <c:strRef>
              <c:f>Tariffs!$O$1</c:f>
              <c:strCache>
                <c:ptCount val="1"/>
                <c:pt idx="0">
                  <c:v>2028/29 SF=1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Tariffs!$O$206:$O$232</c:f>
              <c:numCache>
                <c:formatCode>0.000000_)</c:formatCode>
                <c:ptCount val="27"/>
                <c:pt idx="0">
                  <c:v>13.597745200000002</c:v>
                </c:pt>
                <c:pt idx="1">
                  <c:v>9.5460584000000015</c:v>
                </c:pt>
                <c:pt idx="2">
                  <c:v>10.149603800000001</c:v>
                </c:pt>
                <c:pt idx="3">
                  <c:v>12.310066000000003</c:v>
                </c:pt>
                <c:pt idx="4">
                  <c:v>9.766709800000001</c:v>
                </c:pt>
                <c:pt idx="5">
                  <c:v>9.4072580000000006</c:v>
                </c:pt>
                <c:pt idx="6">
                  <c:v>8.8793857999999997</c:v>
                </c:pt>
                <c:pt idx="7">
                  <c:v>7.8296660000000005</c:v>
                </c:pt>
                <c:pt idx="8">
                  <c:v>6.5499188000000013</c:v>
                </c:pt>
                <c:pt idx="9">
                  <c:v>6.7156645999999993</c:v>
                </c:pt>
                <c:pt idx="10">
                  <c:v>5.3625128000000002</c:v>
                </c:pt>
                <c:pt idx="11">
                  <c:v>4.3746245999999998</c:v>
                </c:pt>
                <c:pt idx="12">
                  <c:v>3.7175036000000001</c:v>
                </c:pt>
                <c:pt idx="13">
                  <c:v>1.7007442000000002</c:v>
                </c:pt>
                <c:pt idx="14">
                  <c:v>2.3925750000000003</c:v>
                </c:pt>
                <c:pt idx="15">
                  <c:v>1.0302236</c:v>
                </c:pt>
                <c:pt idx="16">
                  <c:v>1.0428135999999999</c:v>
                </c:pt>
                <c:pt idx="17">
                  <c:v>3.3699999999997621E-4</c:v>
                </c:pt>
                <c:pt idx="18">
                  <c:v>2.0248257999999999</c:v>
                </c:pt>
                <c:pt idx="19">
                  <c:v>3.6985716000000006</c:v>
                </c:pt>
                <c:pt idx="20">
                  <c:v>1.8302894000000001</c:v>
                </c:pt>
                <c:pt idx="21">
                  <c:v>0.87471299999999985</c:v>
                </c:pt>
                <c:pt idx="22">
                  <c:v>-2.0394648000000002</c:v>
                </c:pt>
                <c:pt idx="23">
                  <c:v>-0.83341059999999989</c:v>
                </c:pt>
                <c:pt idx="24">
                  <c:v>-1.6208966000000002</c:v>
                </c:pt>
                <c:pt idx="25">
                  <c:v>0.63387820000000006</c:v>
                </c:pt>
                <c:pt idx="26">
                  <c:v>1.3599599999999878E-2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11E-4CA0-AF2D-AA298AB5849C}"/>
            </c:ext>
          </c:extLst>
        </c:ser>
        <c:ser>
          <c:idx val="9"/>
          <c:order val="9"/>
          <c:tx>
            <c:strRef>
              <c:f>Tariffs!$P$1</c:f>
              <c:strCache>
                <c:ptCount val="1"/>
                <c:pt idx="0">
                  <c:v>2029/30 SF=1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Tariffs!$P$206:$P$232</c:f>
              <c:numCache>
                <c:formatCode>0.000000_)</c:formatCode>
                <c:ptCount val="27"/>
                <c:pt idx="0">
                  <c:v>17.3848932</c:v>
                </c:pt>
                <c:pt idx="1">
                  <c:v>12.833705200000001</c:v>
                </c:pt>
                <c:pt idx="2">
                  <c:v>13.861920000000001</c:v>
                </c:pt>
                <c:pt idx="3">
                  <c:v>15.839851000000001</c:v>
                </c:pt>
                <c:pt idx="4">
                  <c:v>12.272573200000002</c:v>
                </c:pt>
                <c:pt idx="5">
                  <c:v>12.454915</c:v>
                </c:pt>
                <c:pt idx="6">
                  <c:v>12.1670664</c:v>
                </c:pt>
                <c:pt idx="7">
                  <c:v>10.564607200000001</c:v>
                </c:pt>
                <c:pt idx="8">
                  <c:v>9.4308122000000019</c:v>
                </c:pt>
                <c:pt idx="9">
                  <c:v>8.8551028000000009</c:v>
                </c:pt>
                <c:pt idx="10">
                  <c:v>7.8317966000000023</c:v>
                </c:pt>
                <c:pt idx="11">
                  <c:v>5.7015479999999998</c:v>
                </c:pt>
                <c:pt idx="12">
                  <c:v>3.1393894000000007</c:v>
                </c:pt>
                <c:pt idx="13">
                  <c:v>1.7942992</c:v>
                </c:pt>
                <c:pt idx="14">
                  <c:v>1.653729</c:v>
                </c:pt>
                <c:pt idx="15">
                  <c:v>0.31813080000000005</c:v>
                </c:pt>
                <c:pt idx="16">
                  <c:v>0.30854840000000006</c:v>
                </c:pt>
                <c:pt idx="17">
                  <c:v>-0.95991340000000003</c:v>
                </c:pt>
                <c:pt idx="18">
                  <c:v>0.94026680000000007</c:v>
                </c:pt>
                <c:pt idx="19">
                  <c:v>2.7332797999999991</c:v>
                </c:pt>
                <c:pt idx="20">
                  <c:v>0.57870380000000021</c:v>
                </c:pt>
                <c:pt idx="21">
                  <c:v>-0.16734980000000022</c:v>
                </c:pt>
                <c:pt idx="22">
                  <c:v>-4.3652540000000002</c:v>
                </c:pt>
                <c:pt idx="23">
                  <c:v>-2.3211285999999998</c:v>
                </c:pt>
                <c:pt idx="24">
                  <c:v>-2.6099738000000001</c:v>
                </c:pt>
                <c:pt idx="25">
                  <c:v>-0.79940699999999998</c:v>
                </c:pt>
                <c:pt idx="26">
                  <c:v>-1.2635432000000002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11E-4CA0-AF2D-AA298AB58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6373615"/>
        <c:axId val="1027095087"/>
      </c:lineChart>
      <c:catAx>
        <c:axId val="10263736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095087"/>
        <c:crosses val="autoZero"/>
        <c:auto val="1"/>
        <c:lblAlgn val="ctr"/>
        <c:lblOffset val="100"/>
        <c:noMultiLvlLbl val="0"/>
      </c:catAx>
      <c:valAx>
        <c:axId val="1027095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373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778834280478305"/>
          <c:y val="0.89287774807716869"/>
          <c:w val="0.4318489924799897"/>
          <c:h val="9.07766914424663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Tariffs!$C$204</c:f>
          <c:strCache>
            <c:ptCount val="1"/>
            <c:pt idx="0">
              <c:v>40% ALF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911894695557206E-2"/>
          <c:y val="8.6608289550496209E-2"/>
          <c:w val="0.94301219712404805"/>
          <c:h val="0.78992383395157917"/>
        </c:manualLayout>
      </c:layout>
      <c:lineChart>
        <c:grouping val="standard"/>
        <c:varyColors val="0"/>
        <c:ser>
          <c:idx val="0"/>
          <c:order val="0"/>
          <c:tx>
            <c:strRef>
              <c:f>Tariffs!$D$1</c:f>
              <c:strCache>
                <c:ptCount val="1"/>
                <c:pt idx="0">
                  <c:v>2025/26 SF=1.76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Tariffs!$D$206:$D$232</c:f>
              <c:numCache>
                <c:formatCode>0.000000_)</c:formatCode>
                <c:ptCount val="27"/>
                <c:pt idx="0">
                  <c:v>17.192667</c:v>
                </c:pt>
                <c:pt idx="1">
                  <c:v>14.593779</c:v>
                </c:pt>
                <c:pt idx="2">
                  <c:v>16.2699824</c:v>
                </c:pt>
                <c:pt idx="3">
                  <c:v>7.1136788000000006</c:v>
                </c:pt>
                <c:pt idx="4">
                  <c:v>12.804607800000003</c:v>
                </c:pt>
                <c:pt idx="5">
                  <c:v>14.907125599999999</c:v>
                </c:pt>
                <c:pt idx="6">
                  <c:v>17.163145</c:v>
                </c:pt>
                <c:pt idx="7">
                  <c:v>12.402073799999998</c:v>
                </c:pt>
                <c:pt idx="8">
                  <c:v>10.7886392</c:v>
                </c:pt>
                <c:pt idx="9">
                  <c:v>10.608093199999999</c:v>
                </c:pt>
                <c:pt idx="10">
                  <c:v>7.802174400000002</c:v>
                </c:pt>
                <c:pt idx="11">
                  <c:v>6.3425332000000001</c:v>
                </c:pt>
                <c:pt idx="12">
                  <c:v>4.9315593999999994</c:v>
                </c:pt>
                <c:pt idx="13">
                  <c:v>2.8070591999999999</c:v>
                </c:pt>
                <c:pt idx="14">
                  <c:v>2.6599678000000009</c:v>
                </c:pt>
                <c:pt idx="15">
                  <c:v>0.69585600000000003</c:v>
                </c:pt>
                <c:pt idx="16">
                  <c:v>-0.45988539999999989</c:v>
                </c:pt>
                <c:pt idx="17">
                  <c:v>-0.42681879999999994</c:v>
                </c:pt>
                <c:pt idx="18">
                  <c:v>4.2449580000000005</c:v>
                </c:pt>
                <c:pt idx="19">
                  <c:v>2.0281949999999997</c:v>
                </c:pt>
                <c:pt idx="20">
                  <c:v>-3.0019372</c:v>
                </c:pt>
                <c:pt idx="21">
                  <c:v>-2.2996012000000001</c:v>
                </c:pt>
                <c:pt idx="22">
                  <c:v>-6.3538264000000009</c:v>
                </c:pt>
                <c:pt idx="23">
                  <c:v>-2.6344785999999996</c:v>
                </c:pt>
                <c:pt idx="24">
                  <c:v>-3.5286084</c:v>
                </c:pt>
                <c:pt idx="25">
                  <c:v>-4.8544353999999998</c:v>
                </c:pt>
                <c:pt idx="26">
                  <c:v>-6.5679658000000014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23-4397-BECC-8FD700CD3280}"/>
            </c:ext>
          </c:extLst>
        </c:ser>
        <c:ser>
          <c:idx val="4"/>
          <c:order val="4"/>
          <c:tx>
            <c:strRef>
              <c:f>Tariffs!$H$1</c:f>
              <c:strCache>
                <c:ptCount val="1"/>
                <c:pt idx="0">
                  <c:v>2029/30 SF=1.76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Tariffs!$H$206:$H$232</c:f>
              <c:numCache>
                <c:formatCode>0.000000_)</c:formatCode>
                <c:ptCount val="27"/>
                <c:pt idx="0">
                  <c:v>27.978954000000002</c:v>
                </c:pt>
                <c:pt idx="1">
                  <c:v>19.968864200000006</c:v>
                </c:pt>
                <c:pt idx="2">
                  <c:v>21.778522400000004</c:v>
                </c:pt>
                <c:pt idx="3">
                  <c:v>25.259680600000003</c:v>
                </c:pt>
                <c:pt idx="4">
                  <c:v>18.9812732</c:v>
                </c:pt>
                <c:pt idx="5">
                  <c:v>19.3021928</c:v>
                </c:pt>
                <c:pt idx="6">
                  <c:v>18.795580000000001</c:v>
                </c:pt>
                <c:pt idx="7">
                  <c:v>15.975251000000004</c:v>
                </c:pt>
                <c:pt idx="8">
                  <c:v>13.979772400000002</c:v>
                </c:pt>
                <c:pt idx="9">
                  <c:v>12.966524200000002</c:v>
                </c:pt>
                <c:pt idx="10">
                  <c:v>11.165504599999998</c:v>
                </c:pt>
                <c:pt idx="11">
                  <c:v>7.4162679999999996</c:v>
                </c:pt>
                <c:pt idx="12">
                  <c:v>2.9068696000000003</c:v>
                </c:pt>
                <c:pt idx="13">
                  <c:v>0.53950880000000012</c:v>
                </c:pt>
                <c:pt idx="14">
                  <c:v>0.29210540000000051</c:v>
                </c:pt>
                <c:pt idx="15">
                  <c:v>-2.0585469999999999</c:v>
                </c:pt>
                <c:pt idx="16">
                  <c:v>-2.075412</c:v>
                </c:pt>
                <c:pt idx="17">
                  <c:v>-4.3079052000000004</c:v>
                </c:pt>
                <c:pt idx="18">
                  <c:v>-0.96358799999999967</c:v>
                </c:pt>
                <c:pt idx="19">
                  <c:v>2.192115199999999</c:v>
                </c:pt>
                <c:pt idx="20">
                  <c:v>-1.5999380000000007</c:v>
                </c:pt>
                <c:pt idx="21">
                  <c:v>-2.9129908000000002</c:v>
                </c:pt>
                <c:pt idx="22">
                  <c:v>-10.3013028</c:v>
                </c:pt>
                <c:pt idx="23">
                  <c:v>-6.7036420000000003</c:v>
                </c:pt>
                <c:pt idx="24">
                  <c:v>-7.2120113999999997</c:v>
                </c:pt>
                <c:pt idx="25">
                  <c:v>-4.0254130000000004</c:v>
                </c:pt>
                <c:pt idx="26">
                  <c:v>-4.8422935999999996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23-4397-BECC-8FD700CD3280}"/>
            </c:ext>
          </c:extLst>
        </c:ser>
        <c:ser>
          <c:idx val="5"/>
          <c:order val="5"/>
          <c:tx>
            <c:strRef>
              <c:f>Tariffs!$L$1</c:f>
              <c:strCache>
                <c:ptCount val="1"/>
                <c:pt idx="0">
                  <c:v>2025/26 SF=1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Tariffs!$L$206:$L$232</c:f>
              <c:numCache>
                <c:formatCode>0.000000_)</c:formatCode>
                <c:ptCount val="27"/>
                <c:pt idx="0">
                  <c:v>10.764606400000002</c:v>
                </c:pt>
                <c:pt idx="1">
                  <c:v>9.2879655999999997</c:v>
                </c:pt>
                <c:pt idx="2">
                  <c:v>10.240354</c:v>
                </c:pt>
                <c:pt idx="3">
                  <c:v>5.0379080000000007</c:v>
                </c:pt>
                <c:pt idx="4">
                  <c:v>8.2713907999999989</c:v>
                </c:pt>
                <c:pt idx="5">
                  <c:v>9.4660026000000013</c:v>
                </c:pt>
                <c:pt idx="6">
                  <c:v>10.7478318</c:v>
                </c:pt>
                <c:pt idx="7">
                  <c:v>8.0426777999999999</c:v>
                </c:pt>
                <c:pt idx="8">
                  <c:v>7.1259539999999992</c:v>
                </c:pt>
                <c:pt idx="9">
                  <c:v>7.0233715999999999</c:v>
                </c:pt>
                <c:pt idx="10">
                  <c:v>5.4290992000000005</c:v>
                </c:pt>
                <c:pt idx="11">
                  <c:v>4.5997574000000006</c:v>
                </c:pt>
                <c:pt idx="12">
                  <c:v>3.7980682000000003</c:v>
                </c:pt>
                <c:pt idx="13">
                  <c:v>2.5909650000000002</c:v>
                </c:pt>
                <c:pt idx="14">
                  <c:v>2.5073913999999999</c:v>
                </c:pt>
                <c:pt idx="15">
                  <c:v>1.391418</c:v>
                </c:pt>
                <c:pt idx="16">
                  <c:v>0.73474700000000004</c:v>
                </c:pt>
                <c:pt idx="17">
                  <c:v>0.75353520000000007</c:v>
                </c:pt>
                <c:pt idx="18">
                  <c:v>3.407953</c:v>
                </c:pt>
                <c:pt idx="19">
                  <c:v>2.1484283999999998</c:v>
                </c:pt>
                <c:pt idx="20">
                  <c:v>-0.70960020000000057</c:v>
                </c:pt>
                <c:pt idx="21">
                  <c:v>-0.31054660000000012</c:v>
                </c:pt>
                <c:pt idx="22">
                  <c:v>-2.6140835999999998</c:v>
                </c:pt>
                <c:pt idx="23">
                  <c:v>-0.50081740000000008</c:v>
                </c:pt>
                <c:pt idx="24">
                  <c:v>-1.0088458</c:v>
                </c:pt>
                <c:pt idx="25">
                  <c:v>-1.7621562</c:v>
                </c:pt>
                <c:pt idx="26">
                  <c:v>-2.7357536000000007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823-4397-BECC-8FD700CD3280}"/>
            </c:ext>
          </c:extLst>
        </c:ser>
        <c:ser>
          <c:idx val="9"/>
          <c:order val="9"/>
          <c:tx>
            <c:strRef>
              <c:f>Tariffs!$P$1</c:f>
              <c:strCache>
                <c:ptCount val="1"/>
                <c:pt idx="0">
                  <c:v>2029/30 SF=1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Tariffs!$P$206:$P$232</c:f>
              <c:numCache>
                <c:formatCode>0.000000_)</c:formatCode>
                <c:ptCount val="27"/>
                <c:pt idx="0">
                  <c:v>17.3848932</c:v>
                </c:pt>
                <c:pt idx="1">
                  <c:v>12.833705200000001</c:v>
                </c:pt>
                <c:pt idx="2">
                  <c:v>13.861920000000001</c:v>
                </c:pt>
                <c:pt idx="3">
                  <c:v>15.839851000000001</c:v>
                </c:pt>
                <c:pt idx="4">
                  <c:v>12.272573200000002</c:v>
                </c:pt>
                <c:pt idx="5">
                  <c:v>12.454915</c:v>
                </c:pt>
                <c:pt idx="6">
                  <c:v>12.1670664</c:v>
                </c:pt>
                <c:pt idx="7">
                  <c:v>10.564607200000001</c:v>
                </c:pt>
                <c:pt idx="8">
                  <c:v>9.4308122000000019</c:v>
                </c:pt>
                <c:pt idx="9">
                  <c:v>8.8551028000000009</c:v>
                </c:pt>
                <c:pt idx="10">
                  <c:v>7.8317966000000023</c:v>
                </c:pt>
                <c:pt idx="11">
                  <c:v>5.7015479999999998</c:v>
                </c:pt>
                <c:pt idx="12">
                  <c:v>3.1393894000000007</c:v>
                </c:pt>
                <c:pt idx="13">
                  <c:v>1.7942992</c:v>
                </c:pt>
                <c:pt idx="14">
                  <c:v>1.653729</c:v>
                </c:pt>
                <c:pt idx="15">
                  <c:v>0.31813080000000005</c:v>
                </c:pt>
                <c:pt idx="16">
                  <c:v>0.30854840000000006</c:v>
                </c:pt>
                <c:pt idx="17">
                  <c:v>-0.95991340000000003</c:v>
                </c:pt>
                <c:pt idx="18">
                  <c:v>0.94026680000000007</c:v>
                </c:pt>
                <c:pt idx="19">
                  <c:v>2.7332797999999991</c:v>
                </c:pt>
                <c:pt idx="20">
                  <c:v>0.57870380000000021</c:v>
                </c:pt>
                <c:pt idx="21">
                  <c:v>-0.16734980000000022</c:v>
                </c:pt>
                <c:pt idx="22">
                  <c:v>-4.3652540000000002</c:v>
                </c:pt>
                <c:pt idx="23">
                  <c:v>-2.3211285999999998</c:v>
                </c:pt>
                <c:pt idx="24">
                  <c:v>-2.6099738000000001</c:v>
                </c:pt>
                <c:pt idx="25">
                  <c:v>-0.79940699999999998</c:v>
                </c:pt>
                <c:pt idx="26">
                  <c:v>-1.2635432000000002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823-4397-BECC-8FD700CD3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6373615"/>
        <c:axId val="1027095087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Tariffs!$E$1</c15:sqref>
                        </c15:formulaRef>
                      </c:ext>
                    </c:extLst>
                    <c:strCache>
                      <c:ptCount val="1"/>
                      <c:pt idx="0">
                        <c:v>2026/27 SF=1.76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Tariffs!$E$206:$E$232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16.395454999999998</c:v>
                      </c:pt>
                      <c:pt idx="1">
                        <c:v>14.519172999999999</c:v>
                      </c:pt>
                      <c:pt idx="2">
                        <c:v>15.777417400000001</c:v>
                      </c:pt>
                      <c:pt idx="3">
                        <c:v>19.416963800000005</c:v>
                      </c:pt>
                      <c:pt idx="4">
                        <c:v>15.074393800000003</c:v>
                      </c:pt>
                      <c:pt idx="5">
                        <c:v>14.137186600000003</c:v>
                      </c:pt>
                      <c:pt idx="6">
                        <c:v>14.538486200000001</c:v>
                      </c:pt>
                      <c:pt idx="7">
                        <c:v>11.336796</c:v>
                      </c:pt>
                      <c:pt idx="8">
                        <c:v>10.452633800000003</c:v>
                      </c:pt>
                      <c:pt idx="9">
                        <c:v>8.9548406000000007</c:v>
                      </c:pt>
                      <c:pt idx="10">
                        <c:v>9.4678236000000009</c:v>
                      </c:pt>
                      <c:pt idx="11">
                        <c:v>5.8567360000000015</c:v>
                      </c:pt>
                      <c:pt idx="12">
                        <c:v>5.9119468000000008</c:v>
                      </c:pt>
                      <c:pt idx="13">
                        <c:v>1.9354290000000005</c:v>
                      </c:pt>
                      <c:pt idx="14">
                        <c:v>3.2149732000000006</c:v>
                      </c:pt>
                      <c:pt idx="15">
                        <c:v>0.98715619999999982</c:v>
                      </c:pt>
                      <c:pt idx="16">
                        <c:v>0.65973840000000017</c:v>
                      </c:pt>
                      <c:pt idx="17">
                        <c:v>-1.7074860000000001</c:v>
                      </c:pt>
                      <c:pt idx="18">
                        <c:v>2.1597556</c:v>
                      </c:pt>
                      <c:pt idx="19">
                        <c:v>4.2732400000000013</c:v>
                      </c:pt>
                      <c:pt idx="20">
                        <c:v>0.41354579999999919</c:v>
                      </c:pt>
                      <c:pt idx="21">
                        <c:v>-2.0642430000000003</c:v>
                      </c:pt>
                      <c:pt idx="22">
                        <c:v>-7.5926925999999995</c:v>
                      </c:pt>
                      <c:pt idx="23">
                        <c:v>-4.4938924</c:v>
                      </c:pt>
                      <c:pt idx="24">
                        <c:v>-4.5722590000000007</c:v>
                      </c:pt>
                      <c:pt idx="25">
                        <c:v>-8.0975549999999998</c:v>
                      </c:pt>
                      <c:pt idx="26">
                        <c:v>-9.0860111999999997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7823-4397-BECC-8FD700CD3280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Tariffs!$F$1</c15:sqref>
                        </c15:formulaRef>
                      </c:ext>
                    </c:extLst>
                    <c:strCache>
                      <c:ptCount val="1"/>
                      <c:pt idx="0">
                        <c:v>2027/28 SF=1.76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Tariffs!$F$206:$F$232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18.456663800000001</c:v>
                      </c:pt>
                      <c:pt idx="1">
                        <c:v>15.412726399999997</c:v>
                      </c:pt>
                      <c:pt idx="2">
                        <c:v>16.728126399999997</c:v>
                      </c:pt>
                      <c:pt idx="3">
                        <c:v>20.500977599999999</c:v>
                      </c:pt>
                      <c:pt idx="4">
                        <c:v>16.0073252</c:v>
                      </c:pt>
                      <c:pt idx="5">
                        <c:v>15.373640999999999</c:v>
                      </c:pt>
                      <c:pt idx="6">
                        <c:v>14.683410599999998</c:v>
                      </c:pt>
                      <c:pt idx="7">
                        <c:v>12.6261136</c:v>
                      </c:pt>
                      <c:pt idx="8">
                        <c:v>10.967080200000002</c:v>
                      </c:pt>
                      <c:pt idx="9">
                        <c:v>10.591988199999999</c:v>
                      </c:pt>
                      <c:pt idx="10">
                        <c:v>8.1178798000000008</c:v>
                      </c:pt>
                      <c:pt idx="11">
                        <c:v>6.3989751999999998</c:v>
                      </c:pt>
                      <c:pt idx="12">
                        <c:v>5.3728182000000002</c:v>
                      </c:pt>
                      <c:pt idx="13">
                        <c:v>1.8038663999999995</c:v>
                      </c:pt>
                      <c:pt idx="14">
                        <c:v>3.0772012000000002</c:v>
                      </c:pt>
                      <c:pt idx="15">
                        <c:v>0.93223719999999988</c:v>
                      </c:pt>
                      <c:pt idx="16">
                        <c:v>0.5917861999999996</c:v>
                      </c:pt>
                      <c:pt idx="17">
                        <c:v>-1.7839444000000002</c:v>
                      </c:pt>
                      <c:pt idx="18">
                        <c:v>2.3707997999999995</c:v>
                      </c:pt>
                      <c:pt idx="19">
                        <c:v>4.689592199999999</c:v>
                      </c:pt>
                      <c:pt idx="20">
                        <c:v>1.0355702</c:v>
                      </c:pt>
                      <c:pt idx="21">
                        <c:v>-0.21578240000000015</c:v>
                      </c:pt>
                      <c:pt idx="22">
                        <c:v>-7.7251390000000004</c:v>
                      </c:pt>
                      <c:pt idx="23">
                        <c:v>-4.3349576000000001</c:v>
                      </c:pt>
                      <c:pt idx="24">
                        <c:v>-4.4459512000000005</c:v>
                      </c:pt>
                      <c:pt idx="25">
                        <c:v>-2.2383984000000003</c:v>
                      </c:pt>
                      <c:pt idx="26">
                        <c:v>-2.4885154000000003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823-4397-BECC-8FD700CD3280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Tariffs!$G$1</c15:sqref>
                        </c15:formulaRef>
                      </c:ext>
                    </c:extLst>
                    <c:strCache>
                      <c:ptCount val="1"/>
                      <c:pt idx="0">
                        <c:v>2028/29 SF=1.76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Tariffs!$G$206:$G$232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21.504904800000002</c:v>
                      </c:pt>
                      <c:pt idx="1">
                        <c:v>14.373935799999998</c:v>
                      </c:pt>
                      <c:pt idx="2">
                        <c:v>15.436175800000001</c:v>
                      </c:pt>
                      <c:pt idx="3">
                        <c:v>19.2385892</c:v>
                      </c:pt>
                      <c:pt idx="4">
                        <c:v>14.762281600000001</c:v>
                      </c:pt>
                      <c:pt idx="5">
                        <c:v>14.1296462</c:v>
                      </c:pt>
                      <c:pt idx="6">
                        <c:v>13.200592</c:v>
                      </c:pt>
                      <c:pt idx="7">
                        <c:v>11.353085199999999</c:v>
                      </c:pt>
                      <c:pt idx="8">
                        <c:v>9.1007314000000008</c:v>
                      </c:pt>
                      <c:pt idx="9">
                        <c:v>9.3924431999999989</c:v>
                      </c:pt>
                      <c:pt idx="10">
                        <c:v>7.0108960000000016</c:v>
                      </c:pt>
                      <c:pt idx="11">
                        <c:v>5.2722132000000004</c:v>
                      </c:pt>
                      <c:pt idx="12">
                        <c:v>4.1156796</c:v>
                      </c:pt>
                      <c:pt idx="13">
                        <c:v>0.56618340000000034</c:v>
                      </c:pt>
                      <c:pt idx="14">
                        <c:v>1.7838045999999999</c:v>
                      </c:pt>
                      <c:pt idx="15">
                        <c:v>-0.61393300000000028</c:v>
                      </c:pt>
                      <c:pt idx="16">
                        <c:v>-0.59177439999999981</c:v>
                      </c:pt>
                      <c:pt idx="17">
                        <c:v>-2.4265338000000001</c:v>
                      </c:pt>
                      <c:pt idx="18">
                        <c:v>1.1365660000000002</c:v>
                      </c:pt>
                      <c:pt idx="19">
                        <c:v>4.0823586000000001</c:v>
                      </c:pt>
                      <c:pt idx="20">
                        <c:v>0.79418219999999984</c:v>
                      </c:pt>
                      <c:pt idx="21">
                        <c:v>-0.88763199999999953</c:v>
                      </c:pt>
                      <c:pt idx="22">
                        <c:v>-6.0165851999999997</c:v>
                      </c:pt>
                      <c:pt idx="23">
                        <c:v>-3.8939301999999998</c:v>
                      </c:pt>
                      <c:pt idx="24">
                        <c:v>-5.2799043999999995</c:v>
                      </c:pt>
                      <c:pt idx="25">
                        <c:v>-1.3115016000000002</c:v>
                      </c:pt>
                      <c:pt idx="26">
                        <c:v>-2.4031916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823-4397-BECC-8FD700CD3280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Tariffs!$M$1</c15:sqref>
                        </c15:formulaRef>
                      </c:ext>
                    </c:extLst>
                    <c:strCache>
                      <c:ptCount val="1"/>
                      <c:pt idx="0">
                        <c:v>2026/27 SF=1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Tariffs!$M$206:$M$232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10.764741600000001</c:v>
                      </c:pt>
                      <c:pt idx="1">
                        <c:v>9.6986718000000014</c:v>
                      </c:pt>
                      <c:pt idx="2">
                        <c:v>10.413584000000002</c:v>
                      </c:pt>
                      <c:pt idx="3">
                        <c:v>12.481508400000001</c:v>
                      </c:pt>
                      <c:pt idx="4">
                        <c:v>10.014138600000001</c:v>
                      </c:pt>
                      <c:pt idx="5">
                        <c:v>9.4816344000000008</c:v>
                      </c:pt>
                      <c:pt idx="6">
                        <c:v>9.7096453999999994</c:v>
                      </c:pt>
                      <c:pt idx="7">
                        <c:v>7.8905034000000001</c:v>
                      </c:pt>
                      <c:pt idx="8">
                        <c:v>7.3881392000000012</c:v>
                      </c:pt>
                      <c:pt idx="9">
                        <c:v>6.5371196000000005</c:v>
                      </c:pt>
                      <c:pt idx="10">
                        <c:v>6.8285882000000004</c:v>
                      </c:pt>
                      <c:pt idx="11">
                        <c:v>4.776833400000001</c:v>
                      </c:pt>
                      <c:pt idx="12">
                        <c:v>4.8082032000000003</c:v>
                      </c:pt>
                      <c:pt idx="13">
                        <c:v>2.5488176</c:v>
                      </c:pt>
                      <c:pt idx="14">
                        <c:v>3.2758316000000001</c:v>
                      </c:pt>
                      <c:pt idx="15">
                        <c:v>2.0100272000000001</c:v>
                      </c:pt>
                      <c:pt idx="16">
                        <c:v>1.8239933999999998</c:v>
                      </c:pt>
                      <c:pt idx="17">
                        <c:v>0.47898039999999997</c:v>
                      </c:pt>
                      <c:pt idx="18">
                        <c:v>2.6762761999999998</c:v>
                      </c:pt>
                      <c:pt idx="19">
                        <c:v>3.877119</c:v>
                      </c:pt>
                      <c:pt idx="20">
                        <c:v>1.6841113999999997</c:v>
                      </c:pt>
                      <c:pt idx="21">
                        <c:v>0.27627659999999998</c:v>
                      </c:pt>
                      <c:pt idx="22">
                        <c:v>-2.8648878</c:v>
                      </c:pt>
                      <c:pt idx="23">
                        <c:v>-1.1042056000000002</c:v>
                      </c:pt>
                      <c:pt idx="24">
                        <c:v>-1.1487318000000002</c:v>
                      </c:pt>
                      <c:pt idx="25">
                        <c:v>-3.1517414000000001</c:v>
                      </c:pt>
                      <c:pt idx="26">
                        <c:v>-3.7133646000000002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823-4397-BECC-8FD700CD3280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Tariffs!$N$1</c15:sqref>
                        </c15:formulaRef>
                      </c:ext>
                    </c:extLst>
                    <c:strCache>
                      <c:ptCount val="1"/>
                      <c:pt idx="0">
                        <c:v>2027/28 SF=1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Tariffs!$N$206:$N$232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11.780090400000001</c:v>
                      </c:pt>
                      <c:pt idx="1">
                        <c:v>10.050580400000001</c:v>
                      </c:pt>
                      <c:pt idx="2">
                        <c:v>10.797967</c:v>
                      </c:pt>
                      <c:pt idx="3">
                        <c:v>12.941632199999999</c:v>
                      </c:pt>
                      <c:pt idx="4">
                        <c:v>10.388420400000001</c:v>
                      </c:pt>
                      <c:pt idx="5">
                        <c:v>10.028372200000002</c:v>
                      </c:pt>
                      <c:pt idx="6">
                        <c:v>9.6361968000000005</c:v>
                      </c:pt>
                      <c:pt idx="7">
                        <c:v>8.4672780000000003</c:v>
                      </c:pt>
                      <c:pt idx="8">
                        <c:v>7.5246452000000001</c:v>
                      </c:pt>
                      <c:pt idx="9">
                        <c:v>7.3115250000000005</c:v>
                      </c:pt>
                      <c:pt idx="10">
                        <c:v>5.905781600000001</c:v>
                      </c:pt>
                      <c:pt idx="11">
                        <c:v>4.9291314000000002</c:v>
                      </c:pt>
                      <c:pt idx="12">
                        <c:v>4.3460874</c:v>
                      </c:pt>
                      <c:pt idx="13">
                        <c:v>2.3182725999999998</c:v>
                      </c:pt>
                      <c:pt idx="14">
                        <c:v>3.0417597999999999</c:v>
                      </c:pt>
                      <c:pt idx="15">
                        <c:v>1.8230292000000001</c:v>
                      </c:pt>
                      <c:pt idx="16">
                        <c:v>1.6295921999999998</c:v>
                      </c:pt>
                      <c:pt idx="17">
                        <c:v>0.27974460000000001</c:v>
                      </c:pt>
                      <c:pt idx="18">
                        <c:v>2.6403946</c:v>
                      </c:pt>
                      <c:pt idx="19">
                        <c:v>3.9578907999999995</c:v>
                      </c:pt>
                      <c:pt idx="20">
                        <c:v>1.8817417999999999</c:v>
                      </c:pt>
                      <c:pt idx="21">
                        <c:v>1.1707460000000001</c:v>
                      </c:pt>
                      <c:pt idx="22">
                        <c:v>-3.0959340000000002</c:v>
                      </c:pt>
                      <c:pt idx="23">
                        <c:v>-1.1696948</c:v>
                      </c:pt>
                      <c:pt idx="24">
                        <c:v>-1.2327596000000001</c:v>
                      </c:pt>
                      <c:pt idx="25">
                        <c:v>2.153179999999999E-2</c:v>
                      </c:pt>
                      <c:pt idx="26">
                        <c:v>-0.12057920000000011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823-4397-BECC-8FD700CD3280}"/>
                  </c:ext>
                </c:extLst>
              </c15:ser>
            </c15:filteredLineSeries>
            <c15:filteredLin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Tariffs!$O$1</c15:sqref>
                        </c15:formulaRef>
                      </c:ext>
                    </c:extLst>
                    <c:strCache>
                      <c:ptCount val="1"/>
                      <c:pt idx="0">
                        <c:v>2028/29 SF=1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Tariffs!$O$206:$O$232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13.597745200000002</c:v>
                      </c:pt>
                      <c:pt idx="1">
                        <c:v>9.5460584000000015</c:v>
                      </c:pt>
                      <c:pt idx="2">
                        <c:v>10.149603800000001</c:v>
                      </c:pt>
                      <c:pt idx="3">
                        <c:v>12.310066000000003</c:v>
                      </c:pt>
                      <c:pt idx="4">
                        <c:v>9.766709800000001</c:v>
                      </c:pt>
                      <c:pt idx="5">
                        <c:v>9.4072580000000006</c:v>
                      </c:pt>
                      <c:pt idx="6">
                        <c:v>8.8793857999999997</c:v>
                      </c:pt>
                      <c:pt idx="7">
                        <c:v>7.8296660000000005</c:v>
                      </c:pt>
                      <c:pt idx="8">
                        <c:v>6.5499188000000013</c:v>
                      </c:pt>
                      <c:pt idx="9">
                        <c:v>6.7156645999999993</c:v>
                      </c:pt>
                      <c:pt idx="10">
                        <c:v>5.3625128000000002</c:v>
                      </c:pt>
                      <c:pt idx="11">
                        <c:v>4.3746245999999998</c:v>
                      </c:pt>
                      <c:pt idx="12">
                        <c:v>3.7175036000000001</c:v>
                      </c:pt>
                      <c:pt idx="13">
                        <c:v>1.7007442000000002</c:v>
                      </c:pt>
                      <c:pt idx="14">
                        <c:v>2.3925750000000003</c:v>
                      </c:pt>
                      <c:pt idx="15">
                        <c:v>1.0302236</c:v>
                      </c:pt>
                      <c:pt idx="16">
                        <c:v>1.0428135999999999</c:v>
                      </c:pt>
                      <c:pt idx="17">
                        <c:v>3.3699999999997621E-4</c:v>
                      </c:pt>
                      <c:pt idx="18">
                        <c:v>2.0248257999999999</c:v>
                      </c:pt>
                      <c:pt idx="19">
                        <c:v>3.6985716000000006</c:v>
                      </c:pt>
                      <c:pt idx="20">
                        <c:v>1.8302894000000001</c:v>
                      </c:pt>
                      <c:pt idx="21">
                        <c:v>0.87471299999999985</c:v>
                      </c:pt>
                      <c:pt idx="22">
                        <c:v>-2.0394648000000002</c:v>
                      </c:pt>
                      <c:pt idx="23">
                        <c:v>-0.83341059999999989</c:v>
                      </c:pt>
                      <c:pt idx="24">
                        <c:v>-1.6208966000000002</c:v>
                      </c:pt>
                      <c:pt idx="25">
                        <c:v>0.63387820000000006</c:v>
                      </c:pt>
                      <c:pt idx="26">
                        <c:v>1.3599599999999878E-2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823-4397-BECC-8FD700CD3280}"/>
                  </c:ext>
                </c:extLst>
              </c15:ser>
            </c15:filteredLineSeries>
          </c:ext>
        </c:extLst>
      </c:lineChart>
      <c:catAx>
        <c:axId val="10263736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095087"/>
        <c:crosses val="autoZero"/>
        <c:auto val="1"/>
        <c:lblAlgn val="ctr"/>
        <c:lblOffset val="100"/>
        <c:noMultiLvlLbl val="0"/>
      </c:catAx>
      <c:valAx>
        <c:axId val="1027095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373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778834280478305"/>
          <c:y val="0.89287774807716869"/>
          <c:w val="0.4318489924799897"/>
          <c:h val="9.07766914424663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Tariffs!$C$236</c:f>
          <c:strCache>
            <c:ptCount val="1"/>
            <c:pt idx="0">
              <c:v>60% ALF Intermittent Low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911894695557206E-2"/>
          <c:y val="8.6608289550496209E-2"/>
          <c:w val="0.94301219712404805"/>
          <c:h val="0.78992383395157917"/>
        </c:manualLayout>
      </c:layout>
      <c:lineChart>
        <c:grouping val="standard"/>
        <c:varyColors val="0"/>
        <c:ser>
          <c:idx val="0"/>
          <c:order val="0"/>
          <c:tx>
            <c:strRef>
              <c:f>Tariffs!$D$1</c:f>
              <c:strCache>
                <c:ptCount val="1"/>
                <c:pt idx="0">
                  <c:v>2025/26 SF=1.76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Tariffs!$D$238:$D$264</c:f>
              <c:numCache>
                <c:formatCode>0.000000_)</c:formatCode>
                <c:ptCount val="27"/>
                <c:pt idx="0">
                  <c:v>30.297237600000003</c:v>
                </c:pt>
                <c:pt idx="1">
                  <c:v>25.464693600000004</c:v>
                </c:pt>
                <c:pt idx="2">
                  <c:v>28.308130200000001</c:v>
                </c:pt>
                <c:pt idx="3">
                  <c:v>27.936681200000002</c:v>
                </c:pt>
                <c:pt idx="4">
                  <c:v>22.633708600000002</c:v>
                </c:pt>
                <c:pt idx="5">
                  <c:v>22.318100399999999</c:v>
                </c:pt>
                <c:pt idx="6">
                  <c:v>29.803063600000002</c:v>
                </c:pt>
                <c:pt idx="7">
                  <c:v>19.799635600000002</c:v>
                </c:pt>
                <c:pt idx="8">
                  <c:v>19.175129399999999</c:v>
                </c:pt>
                <c:pt idx="9">
                  <c:v>18.269868600000002</c:v>
                </c:pt>
                <c:pt idx="10">
                  <c:v>12.7000666</c:v>
                </c:pt>
                <c:pt idx="11">
                  <c:v>12.0819028</c:v>
                </c:pt>
                <c:pt idx="12">
                  <c:v>6.9161891999999998</c:v>
                </c:pt>
                <c:pt idx="13">
                  <c:v>4.2491862000000005</c:v>
                </c:pt>
                <c:pt idx="14">
                  <c:v>1.3506323999999998</c:v>
                </c:pt>
                <c:pt idx="15">
                  <c:v>-0.81363819999999998</c:v>
                </c:pt>
                <c:pt idx="16">
                  <c:v>-0.11383779999999999</c:v>
                </c:pt>
                <c:pt idx="17">
                  <c:v>-0.1145794</c:v>
                </c:pt>
                <c:pt idx="18">
                  <c:v>-1.2873652</c:v>
                </c:pt>
                <c:pt idx="19">
                  <c:v>-7.7110009999999996</c:v>
                </c:pt>
                <c:pt idx="20">
                  <c:v>-8.2504267999999996</c:v>
                </c:pt>
                <c:pt idx="21">
                  <c:v>-10.8607654</c:v>
                </c:pt>
                <c:pt idx="22">
                  <c:v>-6.6925933999999998</c:v>
                </c:pt>
                <c:pt idx="23">
                  <c:v>-0.67659139999999995</c:v>
                </c:pt>
                <c:pt idx="24">
                  <c:v>-4.3886545999999997</c:v>
                </c:pt>
                <c:pt idx="25">
                  <c:v>-5.5805366000000003</c:v>
                </c:pt>
                <c:pt idx="26">
                  <c:v>-9.2632531999999994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96-4FB0-95C6-570328E27F94}"/>
            </c:ext>
          </c:extLst>
        </c:ser>
        <c:ser>
          <c:idx val="1"/>
          <c:order val="1"/>
          <c:tx>
            <c:strRef>
              <c:f>Tariffs!$E$1</c:f>
              <c:strCache>
                <c:ptCount val="1"/>
                <c:pt idx="0">
                  <c:v>2026/27 SF=1.76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Tariffs!$E$238:$E$264</c:f>
              <c:numCache>
                <c:formatCode>0.000000_)</c:formatCode>
                <c:ptCount val="27"/>
                <c:pt idx="0">
                  <c:v>30.544896600000001</c:v>
                </c:pt>
                <c:pt idx="1">
                  <c:v>25.265961599999997</c:v>
                </c:pt>
                <c:pt idx="2">
                  <c:v>28.958675200000002</c:v>
                </c:pt>
                <c:pt idx="3">
                  <c:v>38.240406200000002</c:v>
                </c:pt>
                <c:pt idx="4">
                  <c:v>23.0864212</c:v>
                </c:pt>
                <c:pt idx="5">
                  <c:v>22.743252399999999</c:v>
                </c:pt>
                <c:pt idx="6">
                  <c:v>30.655422999999999</c:v>
                </c:pt>
                <c:pt idx="7">
                  <c:v>19.113845000000001</c:v>
                </c:pt>
                <c:pt idx="8">
                  <c:v>19.119460199999999</c:v>
                </c:pt>
                <c:pt idx="9">
                  <c:v>18.450876999999998</c:v>
                </c:pt>
                <c:pt idx="10">
                  <c:v>13.222187000000002</c:v>
                </c:pt>
                <c:pt idx="11">
                  <c:v>11.554347</c:v>
                </c:pt>
                <c:pt idx="12">
                  <c:v>6.2713561999999996</c:v>
                </c:pt>
                <c:pt idx="13">
                  <c:v>3.8198441999999999</c:v>
                </c:pt>
                <c:pt idx="14">
                  <c:v>-0.38037780000000021</c:v>
                </c:pt>
                <c:pt idx="15">
                  <c:v>-1.3713623999999998</c:v>
                </c:pt>
                <c:pt idx="16">
                  <c:v>-2.7298656000000001</c:v>
                </c:pt>
                <c:pt idx="17">
                  <c:v>-2.1637181999999999</c:v>
                </c:pt>
                <c:pt idx="18">
                  <c:v>-0.75001680000000004</c:v>
                </c:pt>
                <c:pt idx="19">
                  <c:v>-6.9603199999999994</c:v>
                </c:pt>
                <c:pt idx="20">
                  <c:v>-7.2934388000000006</c:v>
                </c:pt>
                <c:pt idx="21">
                  <c:v>-10.827834599999999</c:v>
                </c:pt>
                <c:pt idx="22">
                  <c:v>-4.7201786000000006</c:v>
                </c:pt>
                <c:pt idx="23">
                  <c:v>-1.5855956</c:v>
                </c:pt>
                <c:pt idx="24">
                  <c:v>-5.2678820000000002</c:v>
                </c:pt>
                <c:pt idx="25">
                  <c:v>-6.250985</c:v>
                </c:pt>
                <c:pt idx="26">
                  <c:v>-10.1223578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96-4FB0-95C6-570328E27F94}"/>
            </c:ext>
          </c:extLst>
        </c:ser>
        <c:ser>
          <c:idx val="2"/>
          <c:order val="2"/>
          <c:tx>
            <c:strRef>
              <c:f>Tariffs!$F$1</c:f>
              <c:strCache>
                <c:ptCount val="1"/>
                <c:pt idx="0">
                  <c:v>2027/28 SF=1.76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Tariffs!$F$238:$F$264</c:f>
              <c:numCache>
                <c:formatCode>0.000000_)</c:formatCode>
                <c:ptCount val="27"/>
                <c:pt idx="0">
                  <c:v>33.1243014</c:v>
                </c:pt>
                <c:pt idx="1">
                  <c:v>26.411161799999999</c:v>
                </c:pt>
                <c:pt idx="2">
                  <c:v>28.777761199999997</c:v>
                </c:pt>
                <c:pt idx="3">
                  <c:v>38.265954200000003</c:v>
                </c:pt>
                <c:pt idx="4">
                  <c:v>23.029890400000003</c:v>
                </c:pt>
                <c:pt idx="5">
                  <c:v>22.9008328</c:v>
                </c:pt>
                <c:pt idx="6">
                  <c:v>27.777901599999996</c:v>
                </c:pt>
                <c:pt idx="7">
                  <c:v>19.160331599999996</c:v>
                </c:pt>
                <c:pt idx="8">
                  <c:v>18.850898599999997</c:v>
                </c:pt>
                <c:pt idx="9">
                  <c:v>18.482755999999998</c:v>
                </c:pt>
                <c:pt idx="10">
                  <c:v>12.342299999999998</c:v>
                </c:pt>
                <c:pt idx="11">
                  <c:v>11.655611399999998</c:v>
                </c:pt>
                <c:pt idx="12">
                  <c:v>5.6300795999999993</c:v>
                </c:pt>
                <c:pt idx="13">
                  <c:v>3.4812925999999997</c:v>
                </c:pt>
                <c:pt idx="14">
                  <c:v>-0.18641760000000041</c:v>
                </c:pt>
                <c:pt idx="15">
                  <c:v>-1.1407902000000001</c:v>
                </c:pt>
                <c:pt idx="16">
                  <c:v>-2.5696272000000002</c:v>
                </c:pt>
                <c:pt idx="17">
                  <c:v>-2.0225496000000001</c:v>
                </c:pt>
                <c:pt idx="18">
                  <c:v>-0.43348080000000033</c:v>
                </c:pt>
                <c:pt idx="19">
                  <c:v>-7.0039992</c:v>
                </c:pt>
                <c:pt idx="20">
                  <c:v>-6.8544641999999998</c:v>
                </c:pt>
                <c:pt idx="21">
                  <c:v>-9.2954393999999994</c:v>
                </c:pt>
                <c:pt idx="22">
                  <c:v>-4.7675934000000009</c:v>
                </c:pt>
                <c:pt idx="23">
                  <c:v>-1.1030124000000003</c:v>
                </c:pt>
                <c:pt idx="24">
                  <c:v>-4.7587068000000006</c:v>
                </c:pt>
                <c:pt idx="25">
                  <c:v>-4.6777686000000003</c:v>
                </c:pt>
                <c:pt idx="26">
                  <c:v>-6.8571156000000002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96-4FB0-95C6-570328E27F94}"/>
            </c:ext>
          </c:extLst>
        </c:ser>
        <c:ser>
          <c:idx val="3"/>
          <c:order val="3"/>
          <c:tx>
            <c:strRef>
              <c:f>Tariffs!$G$1</c:f>
              <c:strCache>
                <c:ptCount val="1"/>
                <c:pt idx="0">
                  <c:v>2028/29 SF=1.76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Tariffs!$G$238:$G$264</c:f>
              <c:numCache>
                <c:formatCode>0.000000_)</c:formatCode>
                <c:ptCount val="27"/>
                <c:pt idx="0">
                  <c:v>42.563535799999997</c:v>
                </c:pt>
                <c:pt idx="1">
                  <c:v>29.229030799999997</c:v>
                </c:pt>
                <c:pt idx="2">
                  <c:v>29.734687199999996</c:v>
                </c:pt>
                <c:pt idx="3">
                  <c:v>39.268648200000001</c:v>
                </c:pt>
                <c:pt idx="4">
                  <c:v>23.509801599999999</c:v>
                </c:pt>
                <c:pt idx="5">
                  <c:v>23.327816200000001</c:v>
                </c:pt>
                <c:pt idx="6">
                  <c:v>27.057869199999999</c:v>
                </c:pt>
                <c:pt idx="7">
                  <c:v>19.439792199999999</c:v>
                </c:pt>
                <c:pt idx="8">
                  <c:v>17.7196602</c:v>
                </c:pt>
                <c:pt idx="9">
                  <c:v>18.6186334</c:v>
                </c:pt>
                <c:pt idx="10">
                  <c:v>12.6327204</c:v>
                </c:pt>
                <c:pt idx="11">
                  <c:v>11.774931599999999</c:v>
                </c:pt>
                <c:pt idx="12">
                  <c:v>5.4973306000000006</c:v>
                </c:pt>
                <c:pt idx="13">
                  <c:v>3.2790075999999999</c:v>
                </c:pt>
                <c:pt idx="14">
                  <c:v>-0.48917959999999994</c:v>
                </c:pt>
                <c:pt idx="15">
                  <c:v>-1.456761</c:v>
                </c:pt>
                <c:pt idx="16">
                  <c:v>-3.1409435999999999</c:v>
                </c:pt>
                <c:pt idx="17">
                  <c:v>-2.7736602000000001</c:v>
                </c:pt>
                <c:pt idx="18">
                  <c:v>-0.73361400000000021</c:v>
                </c:pt>
                <c:pt idx="19">
                  <c:v>-7.6654656000000001</c:v>
                </c:pt>
                <c:pt idx="20">
                  <c:v>-7.3778291999999999</c:v>
                </c:pt>
                <c:pt idx="21">
                  <c:v>-9.4722298000000009</c:v>
                </c:pt>
                <c:pt idx="22">
                  <c:v>-6.3899627999999993</c:v>
                </c:pt>
                <c:pt idx="23">
                  <c:v>-2.5193477999999998</c:v>
                </c:pt>
                <c:pt idx="24">
                  <c:v>-5.5940615999999999</c:v>
                </c:pt>
                <c:pt idx="25">
                  <c:v>-5.1336113999999995</c:v>
                </c:pt>
                <c:pt idx="26">
                  <c:v>-7.3370334000000001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96-4FB0-95C6-570328E27F94}"/>
            </c:ext>
          </c:extLst>
        </c:ser>
        <c:ser>
          <c:idx val="4"/>
          <c:order val="4"/>
          <c:tx>
            <c:strRef>
              <c:f>Tariffs!$H$1</c:f>
              <c:strCache>
                <c:ptCount val="1"/>
                <c:pt idx="0">
                  <c:v>2029/30 SF=1.76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Tariffs!$H$238:$H$264</c:f>
              <c:numCache>
                <c:formatCode>0.000000_)</c:formatCode>
                <c:ptCount val="27"/>
                <c:pt idx="0">
                  <c:v>53.9701472</c:v>
                </c:pt>
                <c:pt idx="1">
                  <c:v>41.293559000000002</c:v>
                </c:pt>
                <c:pt idx="2">
                  <c:v>40.366046799999999</c:v>
                </c:pt>
                <c:pt idx="3">
                  <c:v>49.265124799999995</c:v>
                </c:pt>
                <c:pt idx="4">
                  <c:v>33.7025972</c:v>
                </c:pt>
                <c:pt idx="5">
                  <c:v>32.302611799999994</c:v>
                </c:pt>
                <c:pt idx="6">
                  <c:v>36.125472799999997</c:v>
                </c:pt>
                <c:pt idx="7">
                  <c:v>27.914802800000004</c:v>
                </c:pt>
                <c:pt idx="8">
                  <c:v>27.037928800000003</c:v>
                </c:pt>
                <c:pt idx="9">
                  <c:v>25.640834400000003</c:v>
                </c:pt>
                <c:pt idx="10">
                  <c:v>20.810155399999999</c:v>
                </c:pt>
                <c:pt idx="11">
                  <c:v>16.2763904</c:v>
                </c:pt>
                <c:pt idx="12">
                  <c:v>4.0722990000000001</c:v>
                </c:pt>
                <c:pt idx="13">
                  <c:v>4.1109870000000006</c:v>
                </c:pt>
                <c:pt idx="14">
                  <c:v>-2.7516613999999997</c:v>
                </c:pt>
                <c:pt idx="15">
                  <c:v>-3.2738659999999999</c:v>
                </c:pt>
                <c:pt idx="16">
                  <c:v>-5.5395469999999998</c:v>
                </c:pt>
                <c:pt idx="17">
                  <c:v>-4.9542187999999996</c:v>
                </c:pt>
                <c:pt idx="18">
                  <c:v>-2.7312830000000003</c:v>
                </c:pt>
                <c:pt idx="19">
                  <c:v>-10.1901332</c:v>
                </c:pt>
                <c:pt idx="20">
                  <c:v>-10.064188999999999</c:v>
                </c:pt>
                <c:pt idx="21">
                  <c:v>-12.011474</c:v>
                </c:pt>
                <c:pt idx="22">
                  <c:v>-8.0045839999999995</c:v>
                </c:pt>
                <c:pt idx="23">
                  <c:v>-4.4286770000000004</c:v>
                </c:pt>
                <c:pt idx="24">
                  <c:v>-8.1961555999999991</c:v>
                </c:pt>
                <c:pt idx="25">
                  <c:v>-7.9134679999999999</c:v>
                </c:pt>
                <c:pt idx="26">
                  <c:v>-10.137079399999999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96-4FB0-95C6-570328E27F94}"/>
            </c:ext>
          </c:extLst>
        </c:ser>
        <c:ser>
          <c:idx val="5"/>
          <c:order val="5"/>
          <c:tx>
            <c:strRef>
              <c:f>Tariffs!$L$1</c:f>
              <c:strCache>
                <c:ptCount val="1"/>
                <c:pt idx="0">
                  <c:v>2025/26 SF=1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Tariffs!$L$238:$L$264</c:f>
              <c:numCache>
                <c:formatCode>0.000000_)</c:formatCode>
                <c:ptCount val="27"/>
                <c:pt idx="0">
                  <c:v>18.210384999999999</c:v>
                </c:pt>
                <c:pt idx="1">
                  <c:v>15.4646218</c:v>
                </c:pt>
                <c:pt idx="2">
                  <c:v>17.080210000000001</c:v>
                </c:pt>
                <c:pt idx="3">
                  <c:v>16.869160000000001</c:v>
                </c:pt>
                <c:pt idx="4">
                  <c:v>13.856107399999999</c:v>
                </c:pt>
                <c:pt idx="5">
                  <c:v>13.676784</c:v>
                </c:pt>
                <c:pt idx="6">
                  <c:v>17.929603199999999</c:v>
                </c:pt>
                <c:pt idx="7">
                  <c:v>12.2458382</c:v>
                </c:pt>
                <c:pt idx="8">
                  <c:v>11.891005</c:v>
                </c:pt>
                <c:pt idx="9">
                  <c:v>11.376653000000001</c:v>
                </c:pt>
                <c:pt idx="10">
                  <c:v>8.2119920000000004</c:v>
                </c:pt>
                <c:pt idx="11">
                  <c:v>7.8607627999999998</c:v>
                </c:pt>
                <c:pt idx="12">
                  <c:v>4.9256988000000002</c:v>
                </c:pt>
                <c:pt idx="13">
                  <c:v>3.4103558</c:v>
                </c:pt>
                <c:pt idx="14">
                  <c:v>1.7634507999999998</c:v>
                </c:pt>
                <c:pt idx="15">
                  <c:v>0.53375059999999996</c:v>
                </c:pt>
                <c:pt idx="16">
                  <c:v>0.93136459999999999</c:v>
                </c:pt>
                <c:pt idx="17">
                  <c:v>0.93094339999999998</c:v>
                </c:pt>
                <c:pt idx="18">
                  <c:v>0.26458760000000003</c:v>
                </c:pt>
                <c:pt idx="19">
                  <c:v>-3.3852053999999998</c:v>
                </c:pt>
                <c:pt idx="20">
                  <c:v>-3.6916967999999999</c:v>
                </c:pt>
                <c:pt idx="21">
                  <c:v>-5.1748446000000001</c:v>
                </c:pt>
                <c:pt idx="22">
                  <c:v>-2.8065646000000002</c:v>
                </c:pt>
                <c:pt idx="23">
                  <c:v>0.6116183999999999</c:v>
                </c:pt>
                <c:pt idx="24">
                  <c:v>-1.4975082</c:v>
                </c:pt>
                <c:pt idx="25">
                  <c:v>-2.1747137999999997</c:v>
                </c:pt>
                <c:pt idx="26">
                  <c:v>-4.2671663999999998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C96-4FB0-95C6-570328E27F94}"/>
            </c:ext>
          </c:extLst>
        </c:ser>
        <c:ser>
          <c:idx val="6"/>
          <c:order val="6"/>
          <c:tx>
            <c:strRef>
              <c:f>Tariffs!$M$1</c:f>
              <c:strCache>
                <c:ptCount val="1"/>
                <c:pt idx="0">
                  <c:v>2026/27 SF=1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Tariffs!$M$238:$M$264</c:f>
              <c:numCache>
                <c:formatCode>0.000000_)</c:formatCode>
                <c:ptCount val="27"/>
                <c:pt idx="0">
                  <c:v>18.804197199999997</c:v>
                </c:pt>
                <c:pt idx="1">
                  <c:v>15.804801999999999</c:v>
                </c:pt>
                <c:pt idx="2">
                  <c:v>17.902934800000001</c:v>
                </c:pt>
                <c:pt idx="3">
                  <c:v>23.176645799999999</c:v>
                </c:pt>
                <c:pt idx="4">
                  <c:v>14.566426799999999</c:v>
                </c:pt>
                <c:pt idx="5">
                  <c:v>14.371444800000001</c:v>
                </c:pt>
                <c:pt idx="6">
                  <c:v>18.866996</c:v>
                </c:pt>
                <c:pt idx="7">
                  <c:v>12.309281</c:v>
                </c:pt>
                <c:pt idx="8">
                  <c:v>12.312472</c:v>
                </c:pt>
                <c:pt idx="9">
                  <c:v>11.9325952</c:v>
                </c:pt>
                <c:pt idx="10">
                  <c:v>8.9617491999999999</c:v>
                </c:pt>
                <c:pt idx="11">
                  <c:v>8.0141124000000001</c:v>
                </c:pt>
                <c:pt idx="12">
                  <c:v>5.0124125999999993</c:v>
                </c:pt>
                <c:pt idx="13">
                  <c:v>3.6195085999999992</c:v>
                </c:pt>
                <c:pt idx="14">
                  <c:v>1.2330181999999998</c:v>
                </c:pt>
                <c:pt idx="15">
                  <c:v>0.66995919999999998</c:v>
                </c:pt>
                <c:pt idx="16">
                  <c:v>-0.10191799999999999</c:v>
                </c:pt>
                <c:pt idx="17">
                  <c:v>0.21975699999999998</c:v>
                </c:pt>
                <c:pt idx="18">
                  <c:v>1.0229961999999999</c:v>
                </c:pt>
                <c:pt idx="19">
                  <c:v>-2.505585</c:v>
                </c:pt>
                <c:pt idx="20">
                  <c:v>-2.6948574000000001</c:v>
                </c:pt>
                <c:pt idx="21">
                  <c:v>-4.7030364000000002</c:v>
                </c:pt>
                <c:pt idx="22">
                  <c:v>-1.2327774000000002</c:v>
                </c:pt>
                <c:pt idx="23">
                  <c:v>0.54823559999999993</c:v>
                </c:pt>
                <c:pt idx="24">
                  <c:v>-1.5439722</c:v>
                </c:pt>
                <c:pt idx="25">
                  <c:v>-2.1025536000000002</c:v>
                </c:pt>
                <c:pt idx="26">
                  <c:v>-4.3021973999999998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C96-4FB0-95C6-570328E27F94}"/>
            </c:ext>
          </c:extLst>
        </c:ser>
        <c:ser>
          <c:idx val="7"/>
          <c:order val="7"/>
          <c:tx>
            <c:strRef>
              <c:f>Tariffs!$N$1</c:f>
              <c:strCache>
                <c:ptCount val="1"/>
                <c:pt idx="0">
                  <c:v>2027/28 SF=1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Tariffs!$N$238:$N$264</c:f>
              <c:numCache>
                <c:formatCode>0.000000_)</c:formatCode>
                <c:ptCount val="27"/>
                <c:pt idx="0">
                  <c:v>20.113975400000001</c:v>
                </c:pt>
                <c:pt idx="1">
                  <c:v>16.2996914</c:v>
                </c:pt>
                <c:pt idx="2">
                  <c:v>17.644351</c:v>
                </c:pt>
                <c:pt idx="3">
                  <c:v>23.035368999999999</c:v>
                </c:pt>
                <c:pt idx="4">
                  <c:v>14.3785144</c:v>
                </c:pt>
                <c:pt idx="5">
                  <c:v>14.3051858</c:v>
                </c:pt>
                <c:pt idx="6">
                  <c:v>17.076248800000002</c:v>
                </c:pt>
                <c:pt idx="7">
                  <c:v>12.1799018</c:v>
                </c:pt>
                <c:pt idx="8">
                  <c:v>12.004086999999998</c:v>
                </c:pt>
                <c:pt idx="9">
                  <c:v>11.7949158</c:v>
                </c:pt>
                <c:pt idx="10">
                  <c:v>8.3060197999999996</c:v>
                </c:pt>
                <c:pt idx="11">
                  <c:v>7.9158561999999995</c:v>
                </c:pt>
                <c:pt idx="12">
                  <c:v>4.4922579999999996</c:v>
                </c:pt>
                <c:pt idx="13">
                  <c:v>3.2713559999999999</c:v>
                </c:pt>
                <c:pt idx="14">
                  <c:v>1.1874305999999999</c:v>
                </c:pt>
                <c:pt idx="15">
                  <c:v>0.64517279999999999</c:v>
                </c:pt>
                <c:pt idx="16">
                  <c:v>-0.16666619999999999</c:v>
                </c:pt>
                <c:pt idx="17">
                  <c:v>0.14417340000000001</c:v>
                </c:pt>
                <c:pt idx="18">
                  <c:v>1.0470533999999998</c:v>
                </c:pt>
                <c:pt idx="19">
                  <c:v>-2.6861958000000001</c:v>
                </c:pt>
                <c:pt idx="20">
                  <c:v>-2.6012328</c:v>
                </c:pt>
                <c:pt idx="21">
                  <c:v>-3.9881501999999998</c:v>
                </c:pt>
                <c:pt idx="22">
                  <c:v>-1.4155102000000002</c:v>
                </c:pt>
                <c:pt idx="23">
                  <c:v>0.66663779999999995</c:v>
                </c:pt>
                <c:pt idx="24">
                  <c:v>-1.4104614</c:v>
                </c:pt>
                <c:pt idx="25">
                  <c:v>-1.3644737999999998</c:v>
                </c:pt>
                <c:pt idx="26">
                  <c:v>-2.6027388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C96-4FB0-95C6-570328E27F94}"/>
            </c:ext>
          </c:extLst>
        </c:ser>
        <c:ser>
          <c:idx val="8"/>
          <c:order val="8"/>
          <c:tx>
            <c:strRef>
              <c:f>Tariffs!$O$1</c:f>
              <c:strCache>
                <c:ptCount val="1"/>
                <c:pt idx="0">
                  <c:v>2028/29 SF=1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Tariffs!$O$238:$O$264</c:f>
              <c:numCache>
                <c:formatCode>0.000000_)</c:formatCode>
                <c:ptCount val="27"/>
                <c:pt idx="0">
                  <c:v>25.562876599999999</c:v>
                </c:pt>
                <c:pt idx="1">
                  <c:v>17.986453399999998</c:v>
                </c:pt>
                <c:pt idx="2">
                  <c:v>18.2737576</c:v>
                </c:pt>
                <c:pt idx="3">
                  <c:v>23.6907806</c:v>
                </c:pt>
                <c:pt idx="4">
                  <c:v>14.736891200000001</c:v>
                </c:pt>
                <c:pt idx="5">
                  <c:v>14.633490200000001</c:v>
                </c:pt>
                <c:pt idx="6">
                  <c:v>16.752837799999998</c:v>
                </c:pt>
                <c:pt idx="7">
                  <c:v>12.424385800000001</c:v>
                </c:pt>
                <c:pt idx="8">
                  <c:v>11.447038000000001</c:v>
                </c:pt>
                <c:pt idx="9">
                  <c:v>11.957818600000001</c:v>
                </c:pt>
                <c:pt idx="10">
                  <c:v>8.5567316000000009</c:v>
                </c:pt>
                <c:pt idx="11">
                  <c:v>8.0693509999999993</c:v>
                </c:pt>
                <c:pt idx="12">
                  <c:v>4.5025323999999998</c:v>
                </c:pt>
                <c:pt idx="13">
                  <c:v>3.2421214000000003</c:v>
                </c:pt>
                <c:pt idx="14">
                  <c:v>1.1011063999999999</c:v>
                </c:pt>
                <c:pt idx="15">
                  <c:v>0.55134440000000007</c:v>
                </c:pt>
                <c:pt idx="16">
                  <c:v>-0.40557759999999998</c:v>
                </c:pt>
                <c:pt idx="17">
                  <c:v>-0.19689400000000004</c:v>
                </c:pt>
                <c:pt idx="18">
                  <c:v>0.96222319999999972</c:v>
                </c:pt>
                <c:pt idx="19">
                  <c:v>-2.9763285999999995</c:v>
                </c:pt>
                <c:pt idx="20">
                  <c:v>-2.8128994</c:v>
                </c:pt>
                <c:pt idx="21">
                  <c:v>-4.0028994000000004</c:v>
                </c:pt>
                <c:pt idx="22">
                  <c:v>-2.2516113999999998</c:v>
                </c:pt>
                <c:pt idx="23">
                  <c:v>-5.2398400000000012E-2</c:v>
                </c:pt>
                <c:pt idx="24">
                  <c:v>-1.7993944000000002</c:v>
                </c:pt>
                <c:pt idx="25">
                  <c:v>-1.5377752</c:v>
                </c:pt>
                <c:pt idx="26">
                  <c:v>-2.7897195999999997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C96-4FB0-95C6-570328E27F94}"/>
            </c:ext>
          </c:extLst>
        </c:ser>
        <c:ser>
          <c:idx val="9"/>
          <c:order val="9"/>
          <c:tx>
            <c:strRef>
              <c:f>Tariffs!$P$1</c:f>
              <c:strCache>
                <c:ptCount val="1"/>
                <c:pt idx="0">
                  <c:v>2029/30 SF=1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Tariffs!$P$238:$P$264</c:f>
              <c:numCache>
                <c:formatCode>0.000000_)</c:formatCode>
                <c:ptCount val="27"/>
                <c:pt idx="0">
                  <c:v>32.152616599999995</c:v>
                </c:pt>
                <c:pt idx="1">
                  <c:v>24.950009600000001</c:v>
                </c:pt>
                <c:pt idx="2">
                  <c:v>24.423013399999999</c:v>
                </c:pt>
                <c:pt idx="3">
                  <c:v>29.479308400000001</c:v>
                </c:pt>
                <c:pt idx="4">
                  <c:v>20.636962399999998</c:v>
                </c:pt>
                <c:pt idx="5">
                  <c:v>19.841516399999996</c:v>
                </c:pt>
                <c:pt idx="6">
                  <c:v>22.013596399999997</c:v>
                </c:pt>
                <c:pt idx="7">
                  <c:v>17.348443399999997</c:v>
                </c:pt>
                <c:pt idx="8">
                  <c:v>16.850218999999996</c:v>
                </c:pt>
                <c:pt idx="9">
                  <c:v>16.056414799999999</c:v>
                </c:pt>
                <c:pt idx="10">
                  <c:v>13.311711799999999</c:v>
                </c:pt>
                <c:pt idx="11">
                  <c:v>10.735708600000001</c:v>
                </c:pt>
                <c:pt idx="12">
                  <c:v>3.8015659999999993</c:v>
                </c:pt>
                <c:pt idx="13">
                  <c:v>3.8235480000000006</c:v>
                </c:pt>
                <c:pt idx="14">
                  <c:v>-7.5683999999999974E-2</c:v>
                </c:pt>
                <c:pt idx="15">
                  <c:v>-0.37239179999999994</c:v>
                </c:pt>
                <c:pt idx="16">
                  <c:v>-1.6597103999999998</c:v>
                </c:pt>
                <c:pt idx="17">
                  <c:v>-1.3271375999999999</c:v>
                </c:pt>
                <c:pt idx="18">
                  <c:v>-6.4105800000000102E-2</c:v>
                </c:pt>
                <c:pt idx="19">
                  <c:v>-4.3020887999999999</c:v>
                </c:pt>
                <c:pt idx="20">
                  <c:v>-4.2305297999999993</c:v>
                </c:pt>
                <c:pt idx="21">
                  <c:v>-5.3369423999999999</c:v>
                </c:pt>
                <c:pt idx="22">
                  <c:v>-3.0603004</c:v>
                </c:pt>
                <c:pt idx="23">
                  <c:v>-1.0285344000000001</c:v>
                </c:pt>
                <c:pt idx="24">
                  <c:v>-3.1691472000000003</c:v>
                </c:pt>
                <c:pt idx="25">
                  <c:v>-3.0085290000000002</c:v>
                </c:pt>
                <c:pt idx="26">
                  <c:v>-4.2719448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C96-4FB0-95C6-570328E27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6373615"/>
        <c:axId val="1027095087"/>
      </c:lineChart>
      <c:catAx>
        <c:axId val="10263736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095087"/>
        <c:crosses val="autoZero"/>
        <c:auto val="1"/>
        <c:lblAlgn val="ctr"/>
        <c:lblOffset val="100"/>
        <c:noMultiLvlLbl val="0"/>
      </c:catAx>
      <c:valAx>
        <c:axId val="1027095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373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778834280478305"/>
          <c:y val="0.89287774807716869"/>
          <c:w val="0.4318489924799897"/>
          <c:h val="9.07766914424663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Tariffs!$C$236</c:f>
          <c:strCache>
            <c:ptCount val="1"/>
            <c:pt idx="0">
              <c:v>60% ALF Intermittent Low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911894695557206E-2"/>
          <c:y val="8.6608289550496209E-2"/>
          <c:w val="0.94301219712404805"/>
          <c:h val="0.78992383395157917"/>
        </c:manualLayout>
      </c:layout>
      <c:lineChart>
        <c:grouping val="standard"/>
        <c:varyColors val="0"/>
        <c:ser>
          <c:idx val="0"/>
          <c:order val="0"/>
          <c:tx>
            <c:strRef>
              <c:f>Tariffs!$D$1</c:f>
              <c:strCache>
                <c:ptCount val="1"/>
                <c:pt idx="0">
                  <c:v>2025/26 SF=1.76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Tariffs!$D$238:$D$264</c:f>
              <c:numCache>
                <c:formatCode>0.000000_)</c:formatCode>
                <c:ptCount val="27"/>
                <c:pt idx="0">
                  <c:v>30.297237600000003</c:v>
                </c:pt>
                <c:pt idx="1">
                  <c:v>25.464693600000004</c:v>
                </c:pt>
                <c:pt idx="2">
                  <c:v>28.308130200000001</c:v>
                </c:pt>
                <c:pt idx="3">
                  <c:v>27.936681200000002</c:v>
                </c:pt>
                <c:pt idx="4">
                  <c:v>22.633708600000002</c:v>
                </c:pt>
                <c:pt idx="5">
                  <c:v>22.318100399999999</c:v>
                </c:pt>
                <c:pt idx="6">
                  <c:v>29.803063600000002</c:v>
                </c:pt>
                <c:pt idx="7">
                  <c:v>19.799635600000002</c:v>
                </c:pt>
                <c:pt idx="8">
                  <c:v>19.175129399999999</c:v>
                </c:pt>
                <c:pt idx="9">
                  <c:v>18.269868600000002</c:v>
                </c:pt>
                <c:pt idx="10">
                  <c:v>12.7000666</c:v>
                </c:pt>
                <c:pt idx="11">
                  <c:v>12.0819028</c:v>
                </c:pt>
                <c:pt idx="12">
                  <c:v>6.9161891999999998</c:v>
                </c:pt>
                <c:pt idx="13">
                  <c:v>4.2491862000000005</c:v>
                </c:pt>
                <c:pt idx="14">
                  <c:v>1.3506323999999998</c:v>
                </c:pt>
                <c:pt idx="15">
                  <c:v>-0.81363819999999998</c:v>
                </c:pt>
                <c:pt idx="16">
                  <c:v>-0.11383779999999999</c:v>
                </c:pt>
                <c:pt idx="17">
                  <c:v>-0.1145794</c:v>
                </c:pt>
                <c:pt idx="18">
                  <c:v>-1.2873652</c:v>
                </c:pt>
                <c:pt idx="19">
                  <c:v>-7.7110009999999996</c:v>
                </c:pt>
                <c:pt idx="20">
                  <c:v>-8.2504267999999996</c:v>
                </c:pt>
                <c:pt idx="21">
                  <c:v>-10.8607654</c:v>
                </c:pt>
                <c:pt idx="22">
                  <c:v>-6.6925933999999998</c:v>
                </c:pt>
                <c:pt idx="23">
                  <c:v>-0.67659139999999995</c:v>
                </c:pt>
                <c:pt idx="24">
                  <c:v>-4.3886545999999997</c:v>
                </c:pt>
                <c:pt idx="25">
                  <c:v>-5.5805366000000003</c:v>
                </c:pt>
                <c:pt idx="26">
                  <c:v>-9.2632531999999994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4A-4AC0-AD51-4F312F29B94C}"/>
            </c:ext>
          </c:extLst>
        </c:ser>
        <c:ser>
          <c:idx val="4"/>
          <c:order val="4"/>
          <c:tx>
            <c:strRef>
              <c:f>Tariffs!$H$1</c:f>
              <c:strCache>
                <c:ptCount val="1"/>
                <c:pt idx="0">
                  <c:v>2029/30 SF=1.76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Tariffs!$H$238:$H$264</c:f>
              <c:numCache>
                <c:formatCode>0.000000_)</c:formatCode>
                <c:ptCount val="27"/>
                <c:pt idx="0">
                  <c:v>53.9701472</c:v>
                </c:pt>
                <c:pt idx="1">
                  <c:v>41.293559000000002</c:v>
                </c:pt>
                <c:pt idx="2">
                  <c:v>40.366046799999999</c:v>
                </c:pt>
                <c:pt idx="3">
                  <c:v>49.265124799999995</c:v>
                </c:pt>
                <c:pt idx="4">
                  <c:v>33.7025972</c:v>
                </c:pt>
                <c:pt idx="5">
                  <c:v>32.302611799999994</c:v>
                </c:pt>
                <c:pt idx="6">
                  <c:v>36.125472799999997</c:v>
                </c:pt>
                <c:pt idx="7">
                  <c:v>27.914802800000004</c:v>
                </c:pt>
                <c:pt idx="8">
                  <c:v>27.037928800000003</c:v>
                </c:pt>
                <c:pt idx="9">
                  <c:v>25.640834400000003</c:v>
                </c:pt>
                <c:pt idx="10">
                  <c:v>20.810155399999999</c:v>
                </c:pt>
                <c:pt idx="11">
                  <c:v>16.2763904</c:v>
                </c:pt>
                <c:pt idx="12">
                  <c:v>4.0722990000000001</c:v>
                </c:pt>
                <c:pt idx="13">
                  <c:v>4.1109870000000006</c:v>
                </c:pt>
                <c:pt idx="14">
                  <c:v>-2.7516613999999997</c:v>
                </c:pt>
                <c:pt idx="15">
                  <c:v>-3.2738659999999999</c:v>
                </c:pt>
                <c:pt idx="16">
                  <c:v>-5.5395469999999998</c:v>
                </c:pt>
                <c:pt idx="17">
                  <c:v>-4.9542187999999996</c:v>
                </c:pt>
                <c:pt idx="18">
                  <c:v>-2.7312830000000003</c:v>
                </c:pt>
                <c:pt idx="19">
                  <c:v>-10.1901332</c:v>
                </c:pt>
                <c:pt idx="20">
                  <c:v>-10.064188999999999</c:v>
                </c:pt>
                <c:pt idx="21">
                  <c:v>-12.011474</c:v>
                </c:pt>
                <c:pt idx="22">
                  <c:v>-8.0045839999999995</c:v>
                </c:pt>
                <c:pt idx="23">
                  <c:v>-4.4286770000000004</c:v>
                </c:pt>
                <c:pt idx="24">
                  <c:v>-8.1961555999999991</c:v>
                </c:pt>
                <c:pt idx="25">
                  <c:v>-7.9134679999999999</c:v>
                </c:pt>
                <c:pt idx="26">
                  <c:v>-10.137079399999999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04A-4AC0-AD51-4F312F29B94C}"/>
            </c:ext>
          </c:extLst>
        </c:ser>
        <c:ser>
          <c:idx val="5"/>
          <c:order val="5"/>
          <c:tx>
            <c:strRef>
              <c:f>Tariffs!$L$1</c:f>
              <c:strCache>
                <c:ptCount val="1"/>
                <c:pt idx="0">
                  <c:v>2025/26 SF=1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Tariffs!$L$238:$L$264</c:f>
              <c:numCache>
                <c:formatCode>0.000000_)</c:formatCode>
                <c:ptCount val="27"/>
                <c:pt idx="0">
                  <c:v>18.210384999999999</c:v>
                </c:pt>
                <c:pt idx="1">
                  <c:v>15.4646218</c:v>
                </c:pt>
                <c:pt idx="2">
                  <c:v>17.080210000000001</c:v>
                </c:pt>
                <c:pt idx="3">
                  <c:v>16.869160000000001</c:v>
                </c:pt>
                <c:pt idx="4">
                  <c:v>13.856107399999999</c:v>
                </c:pt>
                <c:pt idx="5">
                  <c:v>13.676784</c:v>
                </c:pt>
                <c:pt idx="6">
                  <c:v>17.929603199999999</c:v>
                </c:pt>
                <c:pt idx="7">
                  <c:v>12.2458382</c:v>
                </c:pt>
                <c:pt idx="8">
                  <c:v>11.891005</c:v>
                </c:pt>
                <c:pt idx="9">
                  <c:v>11.376653000000001</c:v>
                </c:pt>
                <c:pt idx="10">
                  <c:v>8.2119920000000004</c:v>
                </c:pt>
                <c:pt idx="11">
                  <c:v>7.8607627999999998</c:v>
                </c:pt>
                <c:pt idx="12">
                  <c:v>4.9256988000000002</c:v>
                </c:pt>
                <c:pt idx="13">
                  <c:v>3.4103558</c:v>
                </c:pt>
                <c:pt idx="14">
                  <c:v>1.7634507999999998</c:v>
                </c:pt>
                <c:pt idx="15">
                  <c:v>0.53375059999999996</c:v>
                </c:pt>
                <c:pt idx="16">
                  <c:v>0.93136459999999999</c:v>
                </c:pt>
                <c:pt idx="17">
                  <c:v>0.93094339999999998</c:v>
                </c:pt>
                <c:pt idx="18">
                  <c:v>0.26458760000000003</c:v>
                </c:pt>
                <c:pt idx="19">
                  <c:v>-3.3852053999999998</c:v>
                </c:pt>
                <c:pt idx="20">
                  <c:v>-3.6916967999999999</c:v>
                </c:pt>
                <c:pt idx="21">
                  <c:v>-5.1748446000000001</c:v>
                </c:pt>
                <c:pt idx="22">
                  <c:v>-2.8065646000000002</c:v>
                </c:pt>
                <c:pt idx="23">
                  <c:v>0.6116183999999999</c:v>
                </c:pt>
                <c:pt idx="24">
                  <c:v>-1.4975082</c:v>
                </c:pt>
                <c:pt idx="25">
                  <c:v>-2.1747137999999997</c:v>
                </c:pt>
                <c:pt idx="26">
                  <c:v>-4.2671663999999998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04A-4AC0-AD51-4F312F29B94C}"/>
            </c:ext>
          </c:extLst>
        </c:ser>
        <c:ser>
          <c:idx val="9"/>
          <c:order val="9"/>
          <c:tx>
            <c:strRef>
              <c:f>Tariffs!$P$1</c:f>
              <c:strCache>
                <c:ptCount val="1"/>
                <c:pt idx="0">
                  <c:v>2029/30 SF=1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Tariffs!$P$238:$P$264</c:f>
              <c:numCache>
                <c:formatCode>0.000000_)</c:formatCode>
                <c:ptCount val="27"/>
                <c:pt idx="0">
                  <c:v>32.152616599999995</c:v>
                </c:pt>
                <c:pt idx="1">
                  <c:v>24.950009600000001</c:v>
                </c:pt>
                <c:pt idx="2">
                  <c:v>24.423013399999999</c:v>
                </c:pt>
                <c:pt idx="3">
                  <c:v>29.479308400000001</c:v>
                </c:pt>
                <c:pt idx="4">
                  <c:v>20.636962399999998</c:v>
                </c:pt>
                <c:pt idx="5">
                  <c:v>19.841516399999996</c:v>
                </c:pt>
                <c:pt idx="6">
                  <c:v>22.013596399999997</c:v>
                </c:pt>
                <c:pt idx="7">
                  <c:v>17.348443399999997</c:v>
                </c:pt>
                <c:pt idx="8">
                  <c:v>16.850218999999996</c:v>
                </c:pt>
                <c:pt idx="9">
                  <c:v>16.056414799999999</c:v>
                </c:pt>
                <c:pt idx="10">
                  <c:v>13.311711799999999</c:v>
                </c:pt>
                <c:pt idx="11">
                  <c:v>10.735708600000001</c:v>
                </c:pt>
                <c:pt idx="12">
                  <c:v>3.8015659999999993</c:v>
                </c:pt>
                <c:pt idx="13">
                  <c:v>3.8235480000000006</c:v>
                </c:pt>
                <c:pt idx="14">
                  <c:v>-7.5683999999999974E-2</c:v>
                </c:pt>
                <c:pt idx="15">
                  <c:v>-0.37239179999999994</c:v>
                </c:pt>
                <c:pt idx="16">
                  <c:v>-1.6597103999999998</c:v>
                </c:pt>
                <c:pt idx="17">
                  <c:v>-1.3271375999999999</c:v>
                </c:pt>
                <c:pt idx="18">
                  <c:v>-6.4105800000000102E-2</c:v>
                </c:pt>
                <c:pt idx="19">
                  <c:v>-4.3020887999999999</c:v>
                </c:pt>
                <c:pt idx="20">
                  <c:v>-4.2305297999999993</c:v>
                </c:pt>
                <c:pt idx="21">
                  <c:v>-5.3369423999999999</c:v>
                </c:pt>
                <c:pt idx="22">
                  <c:v>-3.0603004</c:v>
                </c:pt>
                <c:pt idx="23">
                  <c:v>-1.0285344000000001</c:v>
                </c:pt>
                <c:pt idx="24">
                  <c:v>-3.1691472000000003</c:v>
                </c:pt>
                <c:pt idx="25">
                  <c:v>-3.0085290000000002</c:v>
                </c:pt>
                <c:pt idx="26">
                  <c:v>-4.2719448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04A-4AC0-AD51-4F312F29B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6373615"/>
        <c:axId val="1027095087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Tariffs!$E$1</c15:sqref>
                        </c15:formulaRef>
                      </c:ext>
                    </c:extLst>
                    <c:strCache>
                      <c:ptCount val="1"/>
                      <c:pt idx="0">
                        <c:v>2026/27 SF=1.76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Tariffs!$E$238:$E$264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30.544896600000001</c:v>
                      </c:pt>
                      <c:pt idx="1">
                        <c:v>25.265961599999997</c:v>
                      </c:pt>
                      <c:pt idx="2">
                        <c:v>28.958675200000002</c:v>
                      </c:pt>
                      <c:pt idx="3">
                        <c:v>38.240406200000002</c:v>
                      </c:pt>
                      <c:pt idx="4">
                        <c:v>23.0864212</c:v>
                      </c:pt>
                      <c:pt idx="5">
                        <c:v>22.743252399999999</c:v>
                      </c:pt>
                      <c:pt idx="6">
                        <c:v>30.655422999999999</c:v>
                      </c:pt>
                      <c:pt idx="7">
                        <c:v>19.113845000000001</c:v>
                      </c:pt>
                      <c:pt idx="8">
                        <c:v>19.119460199999999</c:v>
                      </c:pt>
                      <c:pt idx="9">
                        <c:v>18.450876999999998</c:v>
                      </c:pt>
                      <c:pt idx="10">
                        <c:v>13.222187000000002</c:v>
                      </c:pt>
                      <c:pt idx="11">
                        <c:v>11.554347</c:v>
                      </c:pt>
                      <c:pt idx="12">
                        <c:v>6.2713561999999996</c:v>
                      </c:pt>
                      <c:pt idx="13">
                        <c:v>3.8198441999999999</c:v>
                      </c:pt>
                      <c:pt idx="14">
                        <c:v>-0.38037780000000021</c:v>
                      </c:pt>
                      <c:pt idx="15">
                        <c:v>-1.3713623999999998</c:v>
                      </c:pt>
                      <c:pt idx="16">
                        <c:v>-2.7298656000000001</c:v>
                      </c:pt>
                      <c:pt idx="17">
                        <c:v>-2.1637181999999999</c:v>
                      </c:pt>
                      <c:pt idx="18">
                        <c:v>-0.75001680000000004</c:v>
                      </c:pt>
                      <c:pt idx="19">
                        <c:v>-6.9603199999999994</c:v>
                      </c:pt>
                      <c:pt idx="20">
                        <c:v>-7.2934388000000006</c:v>
                      </c:pt>
                      <c:pt idx="21">
                        <c:v>-10.827834599999999</c:v>
                      </c:pt>
                      <c:pt idx="22">
                        <c:v>-4.7201786000000006</c:v>
                      </c:pt>
                      <c:pt idx="23">
                        <c:v>-1.5855956</c:v>
                      </c:pt>
                      <c:pt idx="24">
                        <c:v>-5.2678820000000002</c:v>
                      </c:pt>
                      <c:pt idx="25">
                        <c:v>-6.250985</c:v>
                      </c:pt>
                      <c:pt idx="26">
                        <c:v>-10.1223578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804A-4AC0-AD51-4F312F29B94C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Tariffs!$F$1</c15:sqref>
                        </c15:formulaRef>
                      </c:ext>
                    </c:extLst>
                    <c:strCache>
                      <c:ptCount val="1"/>
                      <c:pt idx="0">
                        <c:v>2027/28 SF=1.76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Tariffs!$F$238:$F$264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33.1243014</c:v>
                      </c:pt>
                      <c:pt idx="1">
                        <c:v>26.411161799999999</c:v>
                      </c:pt>
                      <c:pt idx="2">
                        <c:v>28.777761199999997</c:v>
                      </c:pt>
                      <c:pt idx="3">
                        <c:v>38.265954200000003</c:v>
                      </c:pt>
                      <c:pt idx="4">
                        <c:v>23.029890400000003</c:v>
                      </c:pt>
                      <c:pt idx="5">
                        <c:v>22.9008328</c:v>
                      </c:pt>
                      <c:pt idx="6">
                        <c:v>27.777901599999996</c:v>
                      </c:pt>
                      <c:pt idx="7">
                        <c:v>19.160331599999996</c:v>
                      </c:pt>
                      <c:pt idx="8">
                        <c:v>18.850898599999997</c:v>
                      </c:pt>
                      <c:pt idx="9">
                        <c:v>18.482755999999998</c:v>
                      </c:pt>
                      <c:pt idx="10">
                        <c:v>12.342299999999998</c:v>
                      </c:pt>
                      <c:pt idx="11">
                        <c:v>11.655611399999998</c:v>
                      </c:pt>
                      <c:pt idx="12">
                        <c:v>5.6300795999999993</c:v>
                      </c:pt>
                      <c:pt idx="13">
                        <c:v>3.4812925999999997</c:v>
                      </c:pt>
                      <c:pt idx="14">
                        <c:v>-0.18641760000000041</c:v>
                      </c:pt>
                      <c:pt idx="15">
                        <c:v>-1.1407902000000001</c:v>
                      </c:pt>
                      <c:pt idx="16">
                        <c:v>-2.5696272000000002</c:v>
                      </c:pt>
                      <c:pt idx="17">
                        <c:v>-2.0225496000000001</c:v>
                      </c:pt>
                      <c:pt idx="18">
                        <c:v>-0.43348080000000033</c:v>
                      </c:pt>
                      <c:pt idx="19">
                        <c:v>-7.0039992</c:v>
                      </c:pt>
                      <c:pt idx="20">
                        <c:v>-6.8544641999999998</c:v>
                      </c:pt>
                      <c:pt idx="21">
                        <c:v>-9.2954393999999994</c:v>
                      </c:pt>
                      <c:pt idx="22">
                        <c:v>-4.7675934000000009</c:v>
                      </c:pt>
                      <c:pt idx="23">
                        <c:v>-1.1030124000000003</c:v>
                      </c:pt>
                      <c:pt idx="24">
                        <c:v>-4.7587068000000006</c:v>
                      </c:pt>
                      <c:pt idx="25">
                        <c:v>-4.6777686000000003</c:v>
                      </c:pt>
                      <c:pt idx="26">
                        <c:v>-6.8571156000000002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04A-4AC0-AD51-4F312F29B94C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Tariffs!$G$1</c15:sqref>
                        </c15:formulaRef>
                      </c:ext>
                    </c:extLst>
                    <c:strCache>
                      <c:ptCount val="1"/>
                      <c:pt idx="0">
                        <c:v>2028/29 SF=1.76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Tariffs!$G$238:$G$264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42.563535799999997</c:v>
                      </c:pt>
                      <c:pt idx="1">
                        <c:v>29.229030799999997</c:v>
                      </c:pt>
                      <c:pt idx="2">
                        <c:v>29.734687199999996</c:v>
                      </c:pt>
                      <c:pt idx="3">
                        <c:v>39.268648200000001</c:v>
                      </c:pt>
                      <c:pt idx="4">
                        <c:v>23.509801599999999</c:v>
                      </c:pt>
                      <c:pt idx="5">
                        <c:v>23.327816200000001</c:v>
                      </c:pt>
                      <c:pt idx="6">
                        <c:v>27.057869199999999</c:v>
                      </c:pt>
                      <c:pt idx="7">
                        <c:v>19.439792199999999</c:v>
                      </c:pt>
                      <c:pt idx="8">
                        <c:v>17.7196602</c:v>
                      </c:pt>
                      <c:pt idx="9">
                        <c:v>18.6186334</c:v>
                      </c:pt>
                      <c:pt idx="10">
                        <c:v>12.6327204</c:v>
                      </c:pt>
                      <c:pt idx="11">
                        <c:v>11.774931599999999</c:v>
                      </c:pt>
                      <c:pt idx="12">
                        <c:v>5.4973306000000006</c:v>
                      </c:pt>
                      <c:pt idx="13">
                        <c:v>3.2790075999999999</c:v>
                      </c:pt>
                      <c:pt idx="14">
                        <c:v>-0.48917959999999994</c:v>
                      </c:pt>
                      <c:pt idx="15">
                        <c:v>-1.456761</c:v>
                      </c:pt>
                      <c:pt idx="16">
                        <c:v>-3.1409435999999999</c:v>
                      </c:pt>
                      <c:pt idx="17">
                        <c:v>-2.7736602000000001</c:v>
                      </c:pt>
                      <c:pt idx="18">
                        <c:v>-0.73361400000000021</c:v>
                      </c:pt>
                      <c:pt idx="19">
                        <c:v>-7.6654656000000001</c:v>
                      </c:pt>
                      <c:pt idx="20">
                        <c:v>-7.3778291999999999</c:v>
                      </c:pt>
                      <c:pt idx="21">
                        <c:v>-9.4722298000000009</c:v>
                      </c:pt>
                      <c:pt idx="22">
                        <c:v>-6.3899627999999993</c:v>
                      </c:pt>
                      <c:pt idx="23">
                        <c:v>-2.5193477999999998</c:v>
                      </c:pt>
                      <c:pt idx="24">
                        <c:v>-5.5940615999999999</c:v>
                      </c:pt>
                      <c:pt idx="25">
                        <c:v>-5.1336113999999995</c:v>
                      </c:pt>
                      <c:pt idx="26">
                        <c:v>-7.3370334000000001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04A-4AC0-AD51-4F312F29B94C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Tariffs!$M$1</c15:sqref>
                        </c15:formulaRef>
                      </c:ext>
                    </c:extLst>
                    <c:strCache>
                      <c:ptCount val="1"/>
                      <c:pt idx="0">
                        <c:v>2026/27 SF=1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Tariffs!$M$238:$M$264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18.804197199999997</c:v>
                      </c:pt>
                      <c:pt idx="1">
                        <c:v>15.804801999999999</c:v>
                      </c:pt>
                      <c:pt idx="2">
                        <c:v>17.902934800000001</c:v>
                      </c:pt>
                      <c:pt idx="3">
                        <c:v>23.176645799999999</c:v>
                      </c:pt>
                      <c:pt idx="4">
                        <c:v>14.566426799999999</c:v>
                      </c:pt>
                      <c:pt idx="5">
                        <c:v>14.371444800000001</c:v>
                      </c:pt>
                      <c:pt idx="6">
                        <c:v>18.866996</c:v>
                      </c:pt>
                      <c:pt idx="7">
                        <c:v>12.309281</c:v>
                      </c:pt>
                      <c:pt idx="8">
                        <c:v>12.312472</c:v>
                      </c:pt>
                      <c:pt idx="9">
                        <c:v>11.9325952</c:v>
                      </c:pt>
                      <c:pt idx="10">
                        <c:v>8.9617491999999999</c:v>
                      </c:pt>
                      <c:pt idx="11">
                        <c:v>8.0141124000000001</c:v>
                      </c:pt>
                      <c:pt idx="12">
                        <c:v>5.0124125999999993</c:v>
                      </c:pt>
                      <c:pt idx="13">
                        <c:v>3.6195085999999992</c:v>
                      </c:pt>
                      <c:pt idx="14">
                        <c:v>1.2330181999999998</c:v>
                      </c:pt>
                      <c:pt idx="15">
                        <c:v>0.66995919999999998</c:v>
                      </c:pt>
                      <c:pt idx="16">
                        <c:v>-0.10191799999999999</c:v>
                      </c:pt>
                      <c:pt idx="17">
                        <c:v>0.21975699999999998</c:v>
                      </c:pt>
                      <c:pt idx="18">
                        <c:v>1.0229961999999999</c:v>
                      </c:pt>
                      <c:pt idx="19">
                        <c:v>-2.505585</c:v>
                      </c:pt>
                      <c:pt idx="20">
                        <c:v>-2.6948574000000001</c:v>
                      </c:pt>
                      <c:pt idx="21">
                        <c:v>-4.7030364000000002</c:v>
                      </c:pt>
                      <c:pt idx="22">
                        <c:v>-1.2327774000000002</c:v>
                      </c:pt>
                      <c:pt idx="23">
                        <c:v>0.54823559999999993</c:v>
                      </c:pt>
                      <c:pt idx="24">
                        <c:v>-1.5439722</c:v>
                      </c:pt>
                      <c:pt idx="25">
                        <c:v>-2.1025536000000002</c:v>
                      </c:pt>
                      <c:pt idx="26">
                        <c:v>-4.3021973999999998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04A-4AC0-AD51-4F312F29B94C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Tariffs!$N$1</c15:sqref>
                        </c15:formulaRef>
                      </c:ext>
                    </c:extLst>
                    <c:strCache>
                      <c:ptCount val="1"/>
                      <c:pt idx="0">
                        <c:v>2027/28 SF=1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Tariffs!$N$238:$N$264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20.113975400000001</c:v>
                      </c:pt>
                      <c:pt idx="1">
                        <c:v>16.2996914</c:v>
                      </c:pt>
                      <c:pt idx="2">
                        <c:v>17.644351</c:v>
                      </c:pt>
                      <c:pt idx="3">
                        <c:v>23.035368999999999</c:v>
                      </c:pt>
                      <c:pt idx="4">
                        <c:v>14.3785144</c:v>
                      </c:pt>
                      <c:pt idx="5">
                        <c:v>14.3051858</c:v>
                      </c:pt>
                      <c:pt idx="6">
                        <c:v>17.076248800000002</c:v>
                      </c:pt>
                      <c:pt idx="7">
                        <c:v>12.1799018</c:v>
                      </c:pt>
                      <c:pt idx="8">
                        <c:v>12.004086999999998</c:v>
                      </c:pt>
                      <c:pt idx="9">
                        <c:v>11.7949158</c:v>
                      </c:pt>
                      <c:pt idx="10">
                        <c:v>8.3060197999999996</c:v>
                      </c:pt>
                      <c:pt idx="11">
                        <c:v>7.9158561999999995</c:v>
                      </c:pt>
                      <c:pt idx="12">
                        <c:v>4.4922579999999996</c:v>
                      </c:pt>
                      <c:pt idx="13">
                        <c:v>3.2713559999999999</c:v>
                      </c:pt>
                      <c:pt idx="14">
                        <c:v>1.1874305999999999</c:v>
                      </c:pt>
                      <c:pt idx="15">
                        <c:v>0.64517279999999999</c:v>
                      </c:pt>
                      <c:pt idx="16">
                        <c:v>-0.16666619999999999</c:v>
                      </c:pt>
                      <c:pt idx="17">
                        <c:v>0.14417340000000001</c:v>
                      </c:pt>
                      <c:pt idx="18">
                        <c:v>1.0470533999999998</c:v>
                      </c:pt>
                      <c:pt idx="19">
                        <c:v>-2.6861958000000001</c:v>
                      </c:pt>
                      <c:pt idx="20">
                        <c:v>-2.6012328</c:v>
                      </c:pt>
                      <c:pt idx="21">
                        <c:v>-3.9881501999999998</c:v>
                      </c:pt>
                      <c:pt idx="22">
                        <c:v>-1.4155102000000002</c:v>
                      </c:pt>
                      <c:pt idx="23">
                        <c:v>0.66663779999999995</c:v>
                      </c:pt>
                      <c:pt idx="24">
                        <c:v>-1.4104614</c:v>
                      </c:pt>
                      <c:pt idx="25">
                        <c:v>-1.3644737999999998</c:v>
                      </c:pt>
                      <c:pt idx="26">
                        <c:v>-2.6027388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04A-4AC0-AD51-4F312F29B94C}"/>
                  </c:ext>
                </c:extLst>
              </c15:ser>
            </c15:filteredLineSeries>
            <c15:filteredLin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Tariffs!$O$1</c15:sqref>
                        </c15:formulaRef>
                      </c:ext>
                    </c:extLst>
                    <c:strCache>
                      <c:ptCount val="1"/>
                      <c:pt idx="0">
                        <c:v>2028/29 SF=1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Tariffs!$O$238:$O$264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25.562876599999999</c:v>
                      </c:pt>
                      <c:pt idx="1">
                        <c:v>17.986453399999998</c:v>
                      </c:pt>
                      <c:pt idx="2">
                        <c:v>18.2737576</c:v>
                      </c:pt>
                      <c:pt idx="3">
                        <c:v>23.6907806</c:v>
                      </c:pt>
                      <c:pt idx="4">
                        <c:v>14.736891200000001</c:v>
                      </c:pt>
                      <c:pt idx="5">
                        <c:v>14.633490200000001</c:v>
                      </c:pt>
                      <c:pt idx="6">
                        <c:v>16.752837799999998</c:v>
                      </c:pt>
                      <c:pt idx="7">
                        <c:v>12.424385800000001</c:v>
                      </c:pt>
                      <c:pt idx="8">
                        <c:v>11.447038000000001</c:v>
                      </c:pt>
                      <c:pt idx="9">
                        <c:v>11.957818600000001</c:v>
                      </c:pt>
                      <c:pt idx="10">
                        <c:v>8.5567316000000009</c:v>
                      </c:pt>
                      <c:pt idx="11">
                        <c:v>8.0693509999999993</c:v>
                      </c:pt>
                      <c:pt idx="12">
                        <c:v>4.5025323999999998</c:v>
                      </c:pt>
                      <c:pt idx="13">
                        <c:v>3.2421214000000003</c:v>
                      </c:pt>
                      <c:pt idx="14">
                        <c:v>1.1011063999999999</c:v>
                      </c:pt>
                      <c:pt idx="15">
                        <c:v>0.55134440000000007</c:v>
                      </c:pt>
                      <c:pt idx="16">
                        <c:v>-0.40557759999999998</c:v>
                      </c:pt>
                      <c:pt idx="17">
                        <c:v>-0.19689400000000004</c:v>
                      </c:pt>
                      <c:pt idx="18">
                        <c:v>0.96222319999999972</c:v>
                      </c:pt>
                      <c:pt idx="19">
                        <c:v>-2.9763285999999995</c:v>
                      </c:pt>
                      <c:pt idx="20">
                        <c:v>-2.8128994</c:v>
                      </c:pt>
                      <c:pt idx="21">
                        <c:v>-4.0028994000000004</c:v>
                      </c:pt>
                      <c:pt idx="22">
                        <c:v>-2.2516113999999998</c:v>
                      </c:pt>
                      <c:pt idx="23">
                        <c:v>-5.2398400000000012E-2</c:v>
                      </c:pt>
                      <c:pt idx="24">
                        <c:v>-1.7993944000000002</c:v>
                      </c:pt>
                      <c:pt idx="25">
                        <c:v>-1.5377752</c:v>
                      </c:pt>
                      <c:pt idx="26">
                        <c:v>-2.7897195999999997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04A-4AC0-AD51-4F312F29B94C}"/>
                  </c:ext>
                </c:extLst>
              </c15:ser>
            </c15:filteredLineSeries>
          </c:ext>
        </c:extLst>
      </c:lineChart>
      <c:catAx>
        <c:axId val="10263736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095087"/>
        <c:crosses val="autoZero"/>
        <c:auto val="1"/>
        <c:lblAlgn val="ctr"/>
        <c:lblOffset val="100"/>
        <c:noMultiLvlLbl val="0"/>
      </c:catAx>
      <c:valAx>
        <c:axId val="1027095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373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778834280478305"/>
          <c:y val="0.89287774807716869"/>
          <c:w val="0.4318489924799897"/>
          <c:h val="9.07766914424663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Tariffs!$C$268</c:f>
          <c:strCache>
            <c:ptCount val="1"/>
            <c:pt idx="0">
              <c:v>45% ALF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911894695557206E-2"/>
          <c:y val="8.6608289550496209E-2"/>
          <c:w val="0.94301219712404805"/>
          <c:h val="0.78992383395157917"/>
        </c:manualLayout>
      </c:layout>
      <c:lineChart>
        <c:grouping val="standard"/>
        <c:varyColors val="0"/>
        <c:ser>
          <c:idx val="0"/>
          <c:order val="0"/>
          <c:tx>
            <c:strRef>
              <c:f>Tariffs!$D$1</c:f>
              <c:strCache>
                <c:ptCount val="1"/>
                <c:pt idx="0">
                  <c:v>2025/26 SF=1.76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Tariffs!$D$270:$D$296</c:f>
              <c:numCache>
                <c:formatCode>0.000000_)</c:formatCode>
                <c:ptCount val="27"/>
                <c:pt idx="0">
                  <c:v>26.699632950000002</c:v>
                </c:pt>
                <c:pt idx="1">
                  <c:v>23.075224950000003</c:v>
                </c:pt>
                <c:pt idx="2">
                  <c:v>24.9310224</c:v>
                </c:pt>
                <c:pt idx="3">
                  <c:v>24.559573400000001</c:v>
                </c:pt>
                <c:pt idx="4">
                  <c:v>19.821666700000002</c:v>
                </c:pt>
                <c:pt idx="5">
                  <c:v>19.536484050000002</c:v>
                </c:pt>
                <c:pt idx="6">
                  <c:v>27.262031200000003</c:v>
                </c:pt>
                <c:pt idx="7">
                  <c:v>17.258603200000003</c:v>
                </c:pt>
                <c:pt idx="8">
                  <c:v>16.711138050000002</c:v>
                </c:pt>
                <c:pt idx="9">
                  <c:v>15.934685700000001</c:v>
                </c:pt>
                <c:pt idx="10">
                  <c:v>10.3648837</c:v>
                </c:pt>
                <c:pt idx="11">
                  <c:v>10.398102100000001</c:v>
                </c:pt>
                <c:pt idx="12">
                  <c:v>5.7485903999999994</c:v>
                </c:pt>
                <c:pt idx="13">
                  <c:v>3.0815873999999996</c:v>
                </c:pt>
                <c:pt idx="14">
                  <c:v>0.75495255000000006</c:v>
                </c:pt>
                <c:pt idx="15">
                  <c:v>-1.0471293999999998</c:v>
                </c:pt>
                <c:pt idx="16">
                  <c:v>-0.5222791</c:v>
                </c:pt>
                <c:pt idx="17">
                  <c:v>-0.52283529999999989</c:v>
                </c:pt>
                <c:pt idx="18">
                  <c:v>-1.4024246499999999</c:v>
                </c:pt>
                <c:pt idx="19">
                  <c:v>-6.2215107500000002</c:v>
                </c:pt>
                <c:pt idx="20">
                  <c:v>-6.6260800999999994</c:v>
                </c:pt>
                <c:pt idx="21">
                  <c:v>-11.129877550000002</c:v>
                </c:pt>
                <c:pt idx="22">
                  <c:v>-6.9617055499999996</c:v>
                </c:pt>
                <c:pt idx="23">
                  <c:v>-0.94570354999999995</c:v>
                </c:pt>
                <c:pt idx="24">
                  <c:v>-3.7297509500000001</c:v>
                </c:pt>
                <c:pt idx="25">
                  <c:v>-4.6236624499999994</c:v>
                </c:pt>
                <c:pt idx="26">
                  <c:v>-7.3856999000000005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8B-4F54-8B9A-A78E38E1AE00}"/>
            </c:ext>
          </c:extLst>
        </c:ser>
        <c:ser>
          <c:idx val="1"/>
          <c:order val="1"/>
          <c:tx>
            <c:strRef>
              <c:f>Tariffs!$E$1</c:f>
              <c:strCache>
                <c:ptCount val="1"/>
                <c:pt idx="0">
                  <c:v>2026/27 SF=1.76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Tariffs!$E$270:$E$296</c:f>
              <c:numCache>
                <c:formatCode>0.000000_)</c:formatCode>
                <c:ptCount val="27"/>
                <c:pt idx="0">
                  <c:v>27.254397449999999</c:v>
                </c:pt>
                <c:pt idx="1">
                  <c:v>23.295196199999999</c:v>
                </c:pt>
                <c:pt idx="2">
                  <c:v>25.851973900000001</c:v>
                </c:pt>
                <c:pt idx="3">
                  <c:v>35.133704899999998</c:v>
                </c:pt>
                <c:pt idx="4">
                  <c:v>20.587651149999999</c:v>
                </c:pt>
                <c:pt idx="5">
                  <c:v>20.271632050000001</c:v>
                </c:pt>
                <c:pt idx="6">
                  <c:v>28.468402000000001</c:v>
                </c:pt>
                <c:pt idx="7">
                  <c:v>16.926824</c:v>
                </c:pt>
                <c:pt idx="8">
                  <c:v>16.931847900000001</c:v>
                </c:pt>
                <c:pt idx="9">
                  <c:v>16.346040250000001</c:v>
                </c:pt>
                <c:pt idx="10">
                  <c:v>11.117350250000001</c:v>
                </c:pt>
                <c:pt idx="11">
                  <c:v>10.05012675</c:v>
                </c:pt>
                <c:pt idx="12">
                  <c:v>5.1993786499999999</c:v>
                </c:pt>
                <c:pt idx="13">
                  <c:v>2.7478666500000002</c:v>
                </c:pt>
                <c:pt idx="14">
                  <c:v>-0.87496784999999999</c:v>
                </c:pt>
                <c:pt idx="15">
                  <c:v>-1.68584355</c:v>
                </c:pt>
                <c:pt idx="16">
                  <c:v>-2.70472095</c:v>
                </c:pt>
                <c:pt idx="17">
                  <c:v>-2.2801103999999999</c:v>
                </c:pt>
                <c:pt idx="18">
                  <c:v>-1.2198343500000002</c:v>
                </c:pt>
                <c:pt idx="19">
                  <c:v>-5.8731072500000003</c:v>
                </c:pt>
                <c:pt idx="20">
                  <c:v>-6.1229463500000003</c:v>
                </c:pt>
                <c:pt idx="21">
                  <c:v>-11.08430295</c:v>
                </c:pt>
                <c:pt idx="22">
                  <c:v>-4.9766469500000001</c:v>
                </c:pt>
                <c:pt idx="23">
                  <c:v>-1.84206395</c:v>
                </c:pt>
                <c:pt idx="24">
                  <c:v>-4.60377875</c:v>
                </c:pt>
                <c:pt idx="25">
                  <c:v>-5.3411059999999999</c:v>
                </c:pt>
                <c:pt idx="26">
                  <c:v>-8.2446356000000005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8B-4F54-8B9A-A78E38E1AE00}"/>
            </c:ext>
          </c:extLst>
        </c:ser>
        <c:ser>
          <c:idx val="2"/>
          <c:order val="2"/>
          <c:tx>
            <c:strRef>
              <c:f>Tariffs!$F$1</c:f>
              <c:strCache>
                <c:ptCount val="1"/>
                <c:pt idx="0">
                  <c:v>2027/28 SF=1.76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Tariffs!$F$270:$F$296</c:f>
              <c:numCache>
                <c:formatCode>0.000000_)</c:formatCode>
                <c:ptCount val="27"/>
                <c:pt idx="0">
                  <c:v>29.355136799999997</c:v>
                </c:pt>
                <c:pt idx="1">
                  <c:v>24.320282099999996</c:v>
                </c:pt>
                <c:pt idx="2">
                  <c:v>25.434000649999998</c:v>
                </c:pt>
                <c:pt idx="3">
                  <c:v>34.922193650000004</c:v>
                </c:pt>
                <c:pt idx="4">
                  <c:v>20.197208800000002</c:v>
                </c:pt>
                <c:pt idx="5">
                  <c:v>20.077222600000002</c:v>
                </c:pt>
                <c:pt idx="6">
                  <c:v>25.215139449999999</c:v>
                </c:pt>
                <c:pt idx="7">
                  <c:v>16.597569449999998</c:v>
                </c:pt>
                <c:pt idx="8">
                  <c:v>16.318210699999998</c:v>
                </c:pt>
                <c:pt idx="9">
                  <c:v>15.991870249999998</c:v>
                </c:pt>
                <c:pt idx="10">
                  <c:v>9.8514142500000013</c:v>
                </c:pt>
                <c:pt idx="11">
                  <c:v>9.8785120499999977</c:v>
                </c:pt>
                <c:pt idx="12">
                  <c:v>4.4439552000000004</c:v>
                </c:pt>
                <c:pt idx="13">
                  <c:v>2.2951682</c:v>
                </c:pt>
                <c:pt idx="14">
                  <c:v>-0.67131720000000006</c:v>
                </c:pt>
                <c:pt idx="15">
                  <c:v>-1.4246664</c:v>
                </c:pt>
                <c:pt idx="16">
                  <c:v>-2.4962941500000002</c:v>
                </c:pt>
                <c:pt idx="17">
                  <c:v>-2.08598595</c:v>
                </c:pt>
                <c:pt idx="18">
                  <c:v>-0.89418435000000018</c:v>
                </c:pt>
                <c:pt idx="19">
                  <c:v>-5.8220731500000005</c:v>
                </c:pt>
                <c:pt idx="20">
                  <c:v>-5.7099219000000003</c:v>
                </c:pt>
                <c:pt idx="21">
                  <c:v>-9.5887600500000012</c:v>
                </c:pt>
                <c:pt idx="22">
                  <c:v>-5.0609140500000001</c:v>
                </c:pt>
                <c:pt idx="23">
                  <c:v>-1.3963330500000002</c:v>
                </c:pt>
                <c:pt idx="24">
                  <c:v>-4.1381038500000003</c:v>
                </c:pt>
                <c:pt idx="25">
                  <c:v>-4.0774001999999996</c:v>
                </c:pt>
                <c:pt idx="26">
                  <c:v>-5.7119104499999995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8B-4F54-8B9A-A78E38E1AE00}"/>
            </c:ext>
          </c:extLst>
        </c:ser>
        <c:ser>
          <c:idx val="3"/>
          <c:order val="3"/>
          <c:tx>
            <c:strRef>
              <c:f>Tariffs!$G$1</c:f>
              <c:strCache>
                <c:ptCount val="1"/>
                <c:pt idx="0">
                  <c:v>2028/29 SF=1.76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Tariffs!$G$270:$G$296</c:f>
              <c:numCache>
                <c:formatCode>0.000000_)</c:formatCode>
                <c:ptCount val="27"/>
                <c:pt idx="0">
                  <c:v>38.135640350000003</c:v>
                </c:pt>
                <c:pt idx="1">
                  <c:v>28.134761599999997</c:v>
                </c:pt>
                <c:pt idx="2">
                  <c:v>26.4289779</c:v>
                </c:pt>
                <c:pt idx="3">
                  <c:v>35.962938899999997</c:v>
                </c:pt>
                <c:pt idx="4">
                  <c:v>20.6966857</c:v>
                </c:pt>
                <c:pt idx="5">
                  <c:v>20.526241150000001</c:v>
                </c:pt>
                <c:pt idx="6">
                  <c:v>24.501111399999999</c:v>
                </c:pt>
                <c:pt idx="7">
                  <c:v>16.8830344</c:v>
                </c:pt>
                <c:pt idx="8">
                  <c:v>15.314072400000001</c:v>
                </c:pt>
                <c:pt idx="9">
                  <c:v>16.115823550000002</c:v>
                </c:pt>
                <c:pt idx="10">
                  <c:v>10.129910550000002</c:v>
                </c:pt>
                <c:pt idx="11">
                  <c:v>9.9370204499999986</c:v>
                </c:pt>
                <c:pt idx="12">
                  <c:v>4.2350887000000004</c:v>
                </c:pt>
                <c:pt idx="13">
                  <c:v>2.0167657000000005</c:v>
                </c:pt>
                <c:pt idx="14">
                  <c:v>-1.0707384499999999</c:v>
                </c:pt>
                <c:pt idx="15">
                  <c:v>-1.8419669999999999</c:v>
                </c:pt>
                <c:pt idx="16">
                  <c:v>-3.1051039500000002</c:v>
                </c:pt>
                <c:pt idx="17">
                  <c:v>-2.8296413999999999</c:v>
                </c:pt>
                <c:pt idx="18">
                  <c:v>-1.2996067499999999</c:v>
                </c:pt>
                <c:pt idx="19">
                  <c:v>-6.4984954500000001</c:v>
                </c:pt>
                <c:pt idx="20">
                  <c:v>-6.2827681499999999</c:v>
                </c:pt>
                <c:pt idx="21">
                  <c:v>-9.5917890999999997</c:v>
                </c:pt>
                <c:pt idx="22">
                  <c:v>-6.5095220999999999</c:v>
                </c:pt>
                <c:pt idx="23">
                  <c:v>-2.6389071</c:v>
                </c:pt>
                <c:pt idx="24">
                  <c:v>-4.9449424500000001</c:v>
                </c:pt>
                <c:pt idx="25">
                  <c:v>-4.5996047999999998</c:v>
                </c:pt>
                <c:pt idx="26">
                  <c:v>-6.2521713000000005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8B-4F54-8B9A-A78E38E1AE00}"/>
            </c:ext>
          </c:extLst>
        </c:ser>
        <c:ser>
          <c:idx val="4"/>
          <c:order val="4"/>
          <c:tx>
            <c:strRef>
              <c:f>Tariffs!$H$1</c:f>
              <c:strCache>
                <c:ptCount val="1"/>
                <c:pt idx="0">
                  <c:v>2029/30 SF=1.76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Tariffs!$H$270:$H$296</c:f>
              <c:numCache>
                <c:formatCode>0.000000_)</c:formatCode>
                <c:ptCount val="27"/>
                <c:pt idx="0">
                  <c:v>48.050608400000002</c:v>
                </c:pt>
                <c:pt idx="1">
                  <c:v>38.543167249999996</c:v>
                </c:pt>
                <c:pt idx="2">
                  <c:v>35.598554350000001</c:v>
                </c:pt>
                <c:pt idx="3">
                  <c:v>44.497632350000003</c:v>
                </c:pt>
                <c:pt idx="4">
                  <c:v>29.605067900000002</c:v>
                </c:pt>
                <c:pt idx="5">
                  <c:v>28.321540849999998</c:v>
                </c:pt>
                <c:pt idx="6">
                  <c:v>32.506962350000002</c:v>
                </c:pt>
                <c:pt idx="7">
                  <c:v>24.296292350000002</c:v>
                </c:pt>
                <c:pt idx="8">
                  <c:v>23.510502100000004</c:v>
                </c:pt>
                <c:pt idx="9">
                  <c:v>22.298674050000002</c:v>
                </c:pt>
                <c:pt idx="10">
                  <c:v>17.467995049999999</c:v>
                </c:pt>
                <c:pt idx="11">
                  <c:v>13.8976328</c:v>
                </c:pt>
                <c:pt idx="12">
                  <c:v>2.8931550000000001</c:v>
                </c:pt>
                <c:pt idx="13">
                  <c:v>2.9318429999999998</c:v>
                </c:pt>
                <c:pt idx="14">
                  <c:v>-3.1266113</c:v>
                </c:pt>
                <c:pt idx="15">
                  <c:v>-3.5501360000000002</c:v>
                </c:pt>
                <c:pt idx="16">
                  <c:v>-5.2493967499999998</c:v>
                </c:pt>
                <c:pt idx="17">
                  <c:v>-4.8104006000000004</c:v>
                </c:pt>
                <c:pt idx="18">
                  <c:v>-3.1431987499999998</c:v>
                </c:pt>
                <c:pt idx="19">
                  <c:v>-8.7373364000000002</c:v>
                </c:pt>
                <c:pt idx="20">
                  <c:v>-8.642878249999999</c:v>
                </c:pt>
                <c:pt idx="21">
                  <c:v>-11.999041250000001</c:v>
                </c:pt>
                <c:pt idx="22">
                  <c:v>-7.99215125</c:v>
                </c:pt>
                <c:pt idx="23">
                  <c:v>-4.4162442500000001</c:v>
                </c:pt>
                <c:pt idx="24">
                  <c:v>-7.2418531999999995</c:v>
                </c:pt>
                <c:pt idx="25">
                  <c:v>-7.0298374999999993</c:v>
                </c:pt>
                <c:pt idx="26">
                  <c:v>-8.6975460499999997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A8B-4F54-8B9A-A78E38E1AE00}"/>
            </c:ext>
          </c:extLst>
        </c:ser>
        <c:ser>
          <c:idx val="5"/>
          <c:order val="5"/>
          <c:tx>
            <c:strRef>
              <c:f>Tariffs!$L$1</c:f>
              <c:strCache>
                <c:ptCount val="1"/>
                <c:pt idx="0">
                  <c:v>2025/26 SF=1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Tariffs!$L$270:$L$296</c:f>
              <c:numCache>
                <c:formatCode>0.000000_)</c:formatCode>
                <c:ptCount val="27"/>
                <c:pt idx="0">
                  <c:v>16.1662915</c:v>
                </c:pt>
                <c:pt idx="1">
                  <c:v>14.106969100000001</c:v>
                </c:pt>
                <c:pt idx="2">
                  <c:v>15.16139875</c:v>
                </c:pt>
                <c:pt idx="3">
                  <c:v>14.95034875</c:v>
                </c:pt>
                <c:pt idx="4">
                  <c:v>12.258356299999999</c:v>
                </c:pt>
                <c:pt idx="5">
                  <c:v>12.09632025</c:v>
                </c:pt>
                <c:pt idx="6">
                  <c:v>16.4858349</c:v>
                </c:pt>
                <c:pt idx="7">
                  <c:v>10.802069899999999</c:v>
                </c:pt>
                <c:pt idx="8">
                  <c:v>10.491009999999999</c:v>
                </c:pt>
                <c:pt idx="9">
                  <c:v>10.049844499999999</c:v>
                </c:pt>
                <c:pt idx="10">
                  <c:v>6.8851835000000001</c:v>
                </c:pt>
                <c:pt idx="11">
                  <c:v>6.9040578500000001</c:v>
                </c:pt>
                <c:pt idx="12">
                  <c:v>4.2622903500000007</c:v>
                </c:pt>
                <c:pt idx="13">
                  <c:v>2.7469473500000001</c:v>
                </c:pt>
                <c:pt idx="14">
                  <c:v>1.4249963499999998</c:v>
                </c:pt>
                <c:pt idx="15">
                  <c:v>0.40108520000000003</c:v>
                </c:pt>
                <c:pt idx="16">
                  <c:v>0.69929570000000008</c:v>
                </c:pt>
                <c:pt idx="17">
                  <c:v>0.69897980000000004</c:v>
                </c:pt>
                <c:pt idx="18">
                  <c:v>0.19921295000000003</c:v>
                </c:pt>
                <c:pt idx="19">
                  <c:v>-2.5389040500000002</c:v>
                </c:pt>
                <c:pt idx="20">
                  <c:v>-2.7687726000000001</c:v>
                </c:pt>
                <c:pt idx="21">
                  <c:v>-5.3277492000000004</c:v>
                </c:pt>
                <c:pt idx="22">
                  <c:v>-2.9594692</c:v>
                </c:pt>
                <c:pt idx="23">
                  <c:v>0.4587138</c:v>
                </c:pt>
                <c:pt idx="24">
                  <c:v>-1.1231311500000001</c:v>
                </c:pt>
                <c:pt idx="25">
                  <c:v>-1.6310353500000001</c:v>
                </c:pt>
                <c:pt idx="26">
                  <c:v>-3.2003748000000001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A8B-4F54-8B9A-A78E38E1AE00}"/>
            </c:ext>
          </c:extLst>
        </c:ser>
        <c:ser>
          <c:idx val="6"/>
          <c:order val="6"/>
          <c:tx>
            <c:strRef>
              <c:f>Tariffs!$M$1</c:f>
              <c:strCache>
                <c:ptCount val="1"/>
                <c:pt idx="0">
                  <c:v>2026/27 SF=1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Tariffs!$M$270:$M$296</c:f>
              <c:numCache>
                <c:formatCode>0.000000_)</c:formatCode>
                <c:ptCount val="27"/>
                <c:pt idx="0">
                  <c:v>16.934595399999999</c:v>
                </c:pt>
                <c:pt idx="1">
                  <c:v>14.685048999999999</c:v>
                </c:pt>
                <c:pt idx="2">
                  <c:v>16.1377636</c:v>
                </c:pt>
                <c:pt idx="3">
                  <c:v>21.411474599999998</c:v>
                </c:pt>
                <c:pt idx="4">
                  <c:v>13.146671099999999</c:v>
                </c:pt>
                <c:pt idx="5">
                  <c:v>12.967115100000001</c:v>
                </c:pt>
                <c:pt idx="6">
                  <c:v>17.624370500000001</c:v>
                </c:pt>
                <c:pt idx="7">
                  <c:v>11.0666555</c:v>
                </c:pt>
                <c:pt idx="8">
                  <c:v>11.0695105</c:v>
                </c:pt>
                <c:pt idx="9">
                  <c:v>10.73666515</c:v>
                </c:pt>
                <c:pt idx="10">
                  <c:v>7.7658191500000004</c:v>
                </c:pt>
                <c:pt idx="11">
                  <c:v>7.1594417999999997</c:v>
                </c:pt>
                <c:pt idx="12">
                  <c:v>4.40333445</c:v>
                </c:pt>
                <c:pt idx="13">
                  <c:v>3.0104304499999999</c:v>
                </c:pt>
                <c:pt idx="14">
                  <c:v>0.95200115000000007</c:v>
                </c:pt>
                <c:pt idx="15">
                  <c:v>0.49127664999999998</c:v>
                </c:pt>
                <c:pt idx="16">
                  <c:v>-8.7631249999999994E-2</c:v>
                </c:pt>
                <c:pt idx="17">
                  <c:v>0.15362500000000001</c:v>
                </c:pt>
                <c:pt idx="18">
                  <c:v>0.75605440000000002</c:v>
                </c:pt>
                <c:pt idx="19">
                  <c:v>-1.8878504999999999</c:v>
                </c:pt>
                <c:pt idx="20">
                  <c:v>-2.0298048000000004</c:v>
                </c:pt>
                <c:pt idx="21">
                  <c:v>-4.8487570499999997</c:v>
                </c:pt>
                <c:pt idx="22">
                  <c:v>-1.3784980500000001</c:v>
                </c:pt>
                <c:pt idx="23">
                  <c:v>0.40251495000000004</c:v>
                </c:pt>
                <c:pt idx="24">
                  <c:v>-1.1666409000000002</c:v>
                </c:pt>
                <c:pt idx="25">
                  <c:v>-1.5855769500000001</c:v>
                </c:pt>
                <c:pt idx="26">
                  <c:v>-3.2353098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A8B-4F54-8B9A-A78E38E1AE00}"/>
            </c:ext>
          </c:extLst>
        </c:ser>
        <c:ser>
          <c:idx val="7"/>
          <c:order val="7"/>
          <c:tx>
            <c:strRef>
              <c:f>Tariffs!$N$1</c:f>
              <c:strCache>
                <c:ptCount val="1"/>
                <c:pt idx="0">
                  <c:v>2027/28 SF=1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Tariffs!$N$270:$N$296</c:f>
              <c:numCache>
                <c:formatCode>0.000000_)</c:formatCode>
                <c:ptCount val="27"/>
                <c:pt idx="0">
                  <c:v>17.97240455</c:v>
                </c:pt>
                <c:pt idx="1">
                  <c:v>15.11169155</c:v>
                </c:pt>
                <c:pt idx="2">
                  <c:v>15.744486999999999</c:v>
                </c:pt>
                <c:pt idx="3">
                  <c:v>21.135504999999998</c:v>
                </c:pt>
                <c:pt idx="4">
                  <c:v>12.7690363</c:v>
                </c:pt>
                <c:pt idx="5">
                  <c:v>12.700861849999999</c:v>
                </c:pt>
                <c:pt idx="6">
                  <c:v>15.62013385</c:v>
                </c:pt>
                <c:pt idx="7">
                  <c:v>10.72378685</c:v>
                </c:pt>
                <c:pt idx="8">
                  <c:v>10.56505975</c:v>
                </c:pt>
                <c:pt idx="9">
                  <c:v>10.37963985</c:v>
                </c:pt>
                <c:pt idx="10">
                  <c:v>6.8907438499999998</c:v>
                </c:pt>
                <c:pt idx="11">
                  <c:v>6.9061406499999993</c:v>
                </c:pt>
                <c:pt idx="12">
                  <c:v>3.8183237500000002</c:v>
                </c:pt>
                <c:pt idx="13">
                  <c:v>2.5974217500000001</c:v>
                </c:pt>
                <c:pt idx="14">
                  <c:v>0.91191944999999996</c:v>
                </c:pt>
                <c:pt idx="15">
                  <c:v>0.48387960000000002</c:v>
                </c:pt>
                <c:pt idx="16">
                  <c:v>-0.12499965</c:v>
                </c:pt>
                <c:pt idx="17">
                  <c:v>0.10813005000000001</c:v>
                </c:pt>
                <c:pt idx="18">
                  <c:v>0.78529004999999996</c:v>
                </c:pt>
                <c:pt idx="19">
                  <c:v>-2.0146468500000001</c:v>
                </c:pt>
                <c:pt idx="20">
                  <c:v>-1.9509246</c:v>
                </c:pt>
                <c:pt idx="21">
                  <c:v>-4.1548096499999998</c:v>
                </c:pt>
                <c:pt idx="22">
                  <c:v>-1.5821696500000002</c:v>
                </c:pt>
                <c:pt idx="23">
                  <c:v>0.49997834999999996</c:v>
                </c:pt>
                <c:pt idx="24">
                  <c:v>-1.05784605</c:v>
                </c:pt>
                <c:pt idx="25">
                  <c:v>-1.0233553499999999</c:v>
                </c:pt>
                <c:pt idx="26">
                  <c:v>-1.9520541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A8B-4F54-8B9A-A78E38E1AE00}"/>
            </c:ext>
          </c:extLst>
        </c:ser>
        <c:ser>
          <c:idx val="8"/>
          <c:order val="8"/>
          <c:tx>
            <c:strRef>
              <c:f>Tariffs!$O$1</c:f>
              <c:strCache>
                <c:ptCount val="1"/>
                <c:pt idx="0">
                  <c:v>2028/29 SF=1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Tariffs!$O$270:$O$296</c:f>
              <c:numCache>
                <c:formatCode>0.000000_)</c:formatCode>
                <c:ptCount val="27"/>
                <c:pt idx="0">
                  <c:v>23.047026949999999</c:v>
                </c:pt>
                <c:pt idx="1">
                  <c:v>17.364709549999997</c:v>
                </c:pt>
                <c:pt idx="2">
                  <c:v>16.395513699999999</c:v>
                </c:pt>
                <c:pt idx="3">
                  <c:v>21.812536699999999</c:v>
                </c:pt>
                <c:pt idx="4">
                  <c:v>13.1385299</c:v>
                </c:pt>
                <c:pt idx="5">
                  <c:v>13.041686150000002</c:v>
                </c:pt>
                <c:pt idx="6">
                  <c:v>15.300134600000002</c:v>
                </c:pt>
                <c:pt idx="7">
                  <c:v>10.971682599999999</c:v>
                </c:pt>
                <c:pt idx="8">
                  <c:v>10.080226750000001</c:v>
                </c:pt>
                <c:pt idx="9">
                  <c:v>10.53576745</c:v>
                </c:pt>
                <c:pt idx="10">
                  <c:v>7.1346804500000003</c:v>
                </c:pt>
                <c:pt idx="11">
                  <c:v>7.0250832499999989</c:v>
                </c:pt>
                <c:pt idx="12">
                  <c:v>3.7853495500000007</c:v>
                </c:pt>
                <c:pt idx="13">
                  <c:v>2.5249385500000003</c:v>
                </c:pt>
                <c:pt idx="14">
                  <c:v>0.77067529999999995</c:v>
                </c:pt>
                <c:pt idx="15">
                  <c:v>0.33247730000000003</c:v>
                </c:pt>
                <c:pt idx="16">
                  <c:v>-0.38521420000000001</c:v>
                </c:pt>
                <c:pt idx="17">
                  <c:v>-0.22870150000000003</c:v>
                </c:pt>
                <c:pt idx="18">
                  <c:v>0.64063639999999999</c:v>
                </c:pt>
                <c:pt idx="19">
                  <c:v>-2.3132774499999997</c:v>
                </c:pt>
                <c:pt idx="20">
                  <c:v>-2.1907055500000001</c:v>
                </c:pt>
                <c:pt idx="21">
                  <c:v>-4.0708308000000004</c:v>
                </c:pt>
                <c:pt idx="22">
                  <c:v>-2.3195427999999998</c:v>
                </c:pt>
                <c:pt idx="23">
                  <c:v>-0.12032980000000001</c:v>
                </c:pt>
                <c:pt idx="24">
                  <c:v>-1.4305768000000001</c:v>
                </c:pt>
                <c:pt idx="25">
                  <c:v>-1.2343624000000002</c:v>
                </c:pt>
                <c:pt idx="26">
                  <c:v>-2.1733207000000001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A8B-4F54-8B9A-A78E38E1AE00}"/>
            </c:ext>
          </c:extLst>
        </c:ser>
        <c:ser>
          <c:idx val="9"/>
          <c:order val="9"/>
          <c:tx>
            <c:strRef>
              <c:f>Tariffs!$P$1</c:f>
              <c:strCache>
                <c:ptCount val="1"/>
                <c:pt idx="0">
                  <c:v>2029/30 SF=1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Tariffs!$P$270:$P$296</c:f>
              <c:numCache>
                <c:formatCode>0.000000_)</c:formatCode>
                <c:ptCount val="27"/>
                <c:pt idx="0">
                  <c:v>28.789242199999997</c:v>
                </c:pt>
                <c:pt idx="1">
                  <c:v>23.38728695</c:v>
                </c:pt>
                <c:pt idx="2">
                  <c:v>21.7142108</c:v>
                </c:pt>
                <c:pt idx="3">
                  <c:v>26.770505800000002</c:v>
                </c:pt>
                <c:pt idx="4">
                  <c:v>18.308820799999999</c:v>
                </c:pt>
                <c:pt idx="5">
                  <c:v>17.579544299999998</c:v>
                </c:pt>
                <c:pt idx="6">
                  <c:v>19.957624549999998</c:v>
                </c:pt>
                <c:pt idx="7">
                  <c:v>15.29247155</c:v>
                </c:pt>
                <c:pt idx="8">
                  <c:v>14.84599925</c:v>
                </c:pt>
                <c:pt idx="9">
                  <c:v>14.1574601</c:v>
                </c:pt>
                <c:pt idx="10">
                  <c:v>11.4127571</c:v>
                </c:pt>
                <c:pt idx="11">
                  <c:v>9.3841416999999989</c:v>
                </c:pt>
                <c:pt idx="12">
                  <c:v>3.1315977500000001</c:v>
                </c:pt>
                <c:pt idx="13">
                  <c:v>3.1535797500000005</c:v>
                </c:pt>
                <c:pt idx="14">
                  <c:v>-0.28872374999999995</c:v>
                </c:pt>
                <c:pt idx="15">
                  <c:v>-0.5293633499999999</c:v>
                </c:pt>
                <c:pt idx="16">
                  <c:v>-1.4948523</c:v>
                </c:pt>
                <c:pt idx="17">
                  <c:v>-1.2454227</c:v>
                </c:pt>
                <c:pt idx="18">
                  <c:v>-0.29814885000000002</c:v>
                </c:pt>
                <c:pt idx="19">
                  <c:v>-3.4766361000000003</c:v>
                </c:pt>
                <c:pt idx="20">
                  <c:v>-3.4229668499999999</c:v>
                </c:pt>
                <c:pt idx="21">
                  <c:v>-5.3298782999999998</c:v>
                </c:pt>
                <c:pt idx="22">
                  <c:v>-3.0532363</c:v>
                </c:pt>
                <c:pt idx="23">
                  <c:v>-1.0214703000000001</c:v>
                </c:pt>
                <c:pt idx="24">
                  <c:v>-2.6269298999999999</c:v>
                </c:pt>
                <c:pt idx="25">
                  <c:v>-2.5064662499999999</c:v>
                </c:pt>
                <c:pt idx="26">
                  <c:v>-3.4540281000000004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A8B-4F54-8B9A-A78E38E1A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6373615"/>
        <c:axId val="1027095087"/>
      </c:lineChart>
      <c:catAx>
        <c:axId val="10263736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095087"/>
        <c:crosses val="autoZero"/>
        <c:auto val="1"/>
        <c:lblAlgn val="ctr"/>
        <c:lblOffset val="100"/>
        <c:noMultiLvlLbl val="0"/>
      </c:catAx>
      <c:valAx>
        <c:axId val="1027095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373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778834280478305"/>
          <c:y val="0.89287774807716869"/>
          <c:w val="0.4318489924799897"/>
          <c:h val="9.07766914424663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571499</xdr:colOff>
      <xdr:row>3</xdr:row>
      <xdr:rowOff>4763</xdr:rowOff>
    </xdr:from>
    <xdr:to>
      <xdr:col>56</xdr:col>
      <xdr:colOff>396240</xdr:colOff>
      <xdr:row>34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DB713E-4B3D-B24B-C7ED-D21A0772C5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0</xdr:colOff>
      <xdr:row>77</xdr:row>
      <xdr:rowOff>0</xdr:rowOff>
    </xdr:from>
    <xdr:to>
      <xdr:col>50</xdr:col>
      <xdr:colOff>152399</xdr:colOff>
      <xdr:row>106</xdr:row>
      <xdr:rowOff>180975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D6E2C51-6212-4F49-A7A7-8CA0A078E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0</xdr:colOff>
      <xdr:row>108</xdr:row>
      <xdr:rowOff>0</xdr:rowOff>
    </xdr:from>
    <xdr:to>
      <xdr:col>50</xdr:col>
      <xdr:colOff>152399</xdr:colOff>
      <xdr:row>137</xdr:row>
      <xdr:rowOff>180976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F3E1632-815B-4521-90E7-05F7A2FD66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25400</xdr:colOff>
      <xdr:row>139</xdr:row>
      <xdr:rowOff>0</xdr:rowOff>
    </xdr:from>
    <xdr:to>
      <xdr:col>50</xdr:col>
      <xdr:colOff>177799</xdr:colOff>
      <xdr:row>168</xdr:row>
      <xdr:rowOff>180976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21E4167-A22B-4BFA-8210-DC465018DD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204</xdr:row>
      <xdr:rowOff>0</xdr:rowOff>
    </xdr:from>
    <xdr:to>
      <xdr:col>50</xdr:col>
      <xdr:colOff>152399</xdr:colOff>
      <xdr:row>233</xdr:row>
      <xdr:rowOff>172510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C70E5A1-C629-4EE8-A005-A69BFC7A77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51</xdr:col>
      <xdr:colOff>0</xdr:colOff>
      <xdr:row>204</xdr:row>
      <xdr:rowOff>0</xdr:rowOff>
    </xdr:from>
    <xdr:to>
      <xdr:col>76</xdr:col>
      <xdr:colOff>152399</xdr:colOff>
      <xdr:row>233</xdr:row>
      <xdr:rowOff>172510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3A8E5AF-E79E-4BBD-9510-08804B16B3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25</xdr:col>
      <xdr:colOff>0</xdr:colOff>
      <xdr:row>236</xdr:row>
      <xdr:rowOff>0</xdr:rowOff>
    </xdr:from>
    <xdr:to>
      <xdr:col>50</xdr:col>
      <xdr:colOff>152399</xdr:colOff>
      <xdr:row>265</xdr:row>
      <xdr:rowOff>172509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B45CFA4-303E-4FE5-9A99-52DB4DB940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51</xdr:col>
      <xdr:colOff>0</xdr:colOff>
      <xdr:row>236</xdr:row>
      <xdr:rowOff>0</xdr:rowOff>
    </xdr:from>
    <xdr:to>
      <xdr:col>76</xdr:col>
      <xdr:colOff>152399</xdr:colOff>
      <xdr:row>265</xdr:row>
      <xdr:rowOff>172509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D412952-AAAE-4173-A580-C29CEA70CA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25</xdr:col>
      <xdr:colOff>0</xdr:colOff>
      <xdr:row>268</xdr:row>
      <xdr:rowOff>0</xdr:rowOff>
    </xdr:from>
    <xdr:to>
      <xdr:col>50</xdr:col>
      <xdr:colOff>152399</xdr:colOff>
      <xdr:row>297</xdr:row>
      <xdr:rowOff>172509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E53780C-D088-4178-83AC-9DA805587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51</xdr:col>
      <xdr:colOff>0</xdr:colOff>
      <xdr:row>268</xdr:row>
      <xdr:rowOff>0</xdr:rowOff>
    </xdr:from>
    <xdr:to>
      <xdr:col>76</xdr:col>
      <xdr:colOff>152399</xdr:colOff>
      <xdr:row>297</xdr:row>
      <xdr:rowOff>172509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0A8D0E0-BB91-4D91-B8BB-2FA4E4D2DC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58</xdr:col>
      <xdr:colOff>0</xdr:colOff>
      <xdr:row>3</xdr:row>
      <xdr:rowOff>0</xdr:rowOff>
    </xdr:from>
    <xdr:to>
      <xdr:col>89</xdr:col>
      <xdr:colOff>434341</xdr:colOff>
      <xdr:row>34</xdr:row>
      <xdr:rowOff>132397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DDA919CD-1B52-473E-9062-40119CD2AC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</xdr:col>
      <xdr:colOff>807951</xdr:colOff>
      <xdr:row>301</xdr:row>
      <xdr:rowOff>162445</xdr:rowOff>
    </xdr:from>
    <xdr:to>
      <xdr:col>6</xdr:col>
      <xdr:colOff>594245</xdr:colOff>
      <xdr:row>330</xdr:row>
      <xdr:rowOff>180397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C56EBBA-FC8D-7042-6B6B-CED29EB595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404090</xdr:colOff>
      <xdr:row>301</xdr:row>
      <xdr:rowOff>163831</xdr:rowOff>
    </xdr:from>
    <xdr:to>
      <xdr:col>11</xdr:col>
      <xdr:colOff>721822</xdr:colOff>
      <xdr:row>330</xdr:row>
      <xdr:rowOff>185073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C3DAA3D5-1976-460A-A819-A53FFB7D1A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</xdr:col>
      <xdr:colOff>0</xdr:colOff>
      <xdr:row>333</xdr:row>
      <xdr:rowOff>0</xdr:rowOff>
    </xdr:from>
    <xdr:to>
      <xdr:col>5</xdr:col>
      <xdr:colOff>1399252</xdr:colOff>
      <xdr:row>362</xdr:row>
      <xdr:rowOff>20493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D3408421-4348-484B-A609-FDD9F3EC93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0</xdr:colOff>
      <xdr:row>334</xdr:row>
      <xdr:rowOff>0</xdr:rowOff>
    </xdr:from>
    <xdr:to>
      <xdr:col>11</xdr:col>
      <xdr:colOff>315192</xdr:colOff>
      <xdr:row>363</xdr:row>
      <xdr:rowOff>25052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B372B70D-8E22-4BFD-BE32-8BA1DF6F35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46C13-2DCA-42CF-B072-38B77BF89993}">
  <dimension ref="A1:X296"/>
  <sheetViews>
    <sheetView tabSelected="1" zoomScale="88" zoomScaleNormal="88" workbookViewId="0">
      <pane ySplit="1" topLeftCell="A279" activePane="bottomLeft" state="frozen"/>
      <selection activeCell="I1" sqref="I1"/>
      <selection pane="bottomLeft" activeCell="D270" sqref="D270:H296"/>
    </sheetView>
  </sheetViews>
  <sheetFormatPr defaultRowHeight="15" x14ac:dyDescent="0.25"/>
  <cols>
    <col min="1" max="1" width="10.28515625" customWidth="1"/>
    <col min="2" max="2" width="29" customWidth="1"/>
    <col min="3" max="3" width="40.140625" bestFit="1" customWidth="1"/>
    <col min="4" max="4" width="23.85546875" customWidth="1"/>
    <col min="5" max="5" width="23.7109375" customWidth="1"/>
    <col min="6" max="6" width="23.42578125" customWidth="1"/>
    <col min="7" max="7" width="23.7109375" customWidth="1"/>
    <col min="8" max="8" width="23.85546875" customWidth="1"/>
    <col min="10" max="10" width="30.7109375" customWidth="1"/>
    <col min="11" max="11" width="39.85546875" customWidth="1"/>
    <col min="12" max="12" width="19.85546875" customWidth="1"/>
    <col min="13" max="13" width="20.28515625" customWidth="1"/>
    <col min="14" max="14" width="19.7109375" customWidth="1"/>
    <col min="15" max="15" width="19.42578125" customWidth="1"/>
    <col min="16" max="16" width="19.7109375" customWidth="1"/>
    <col min="17" max="17" width="20.42578125" style="44" customWidth="1"/>
    <col min="18" max="18" width="23.7109375" customWidth="1"/>
    <col min="19" max="19" width="40.140625" bestFit="1" customWidth="1"/>
    <col min="20" max="21" width="22.140625" customWidth="1"/>
    <col min="22" max="22" width="21.85546875" customWidth="1"/>
    <col min="23" max="24" width="22.28515625" customWidth="1"/>
  </cols>
  <sheetData>
    <row r="1" spans="2:24" s="46" customFormat="1" ht="21.75" thickBot="1" x14ac:dyDescent="0.4">
      <c r="B1" s="45" t="s">
        <v>77</v>
      </c>
      <c r="D1" s="47" t="s">
        <v>85</v>
      </c>
      <c r="E1" s="47" t="s">
        <v>86</v>
      </c>
      <c r="F1" s="47" t="s">
        <v>87</v>
      </c>
      <c r="G1" s="47" t="s">
        <v>88</v>
      </c>
      <c r="H1" s="47" t="s">
        <v>89</v>
      </c>
      <c r="J1" s="45" t="s">
        <v>79</v>
      </c>
      <c r="L1" s="47" t="s">
        <v>90</v>
      </c>
      <c r="M1" s="47" t="s">
        <v>91</v>
      </c>
      <c r="N1" s="47" t="s">
        <v>92</v>
      </c>
      <c r="O1" s="47" t="s">
        <v>93</v>
      </c>
      <c r="P1" s="47" t="s">
        <v>94</v>
      </c>
      <c r="Q1" s="48"/>
      <c r="R1" s="45" t="s">
        <v>99</v>
      </c>
      <c r="T1" s="47" t="s">
        <v>100</v>
      </c>
      <c r="U1" s="47" t="s">
        <v>101</v>
      </c>
      <c r="V1" s="47" t="s">
        <v>102</v>
      </c>
      <c r="W1" s="47" t="s">
        <v>103</v>
      </c>
      <c r="X1" s="47" t="s">
        <v>104</v>
      </c>
    </row>
    <row r="2" spans="2:24" ht="15.75" thickBot="1" x14ac:dyDescent="0.3"/>
    <row r="3" spans="2:24" ht="15.75" thickBot="1" x14ac:dyDescent="0.3">
      <c r="B3" s="1" t="s">
        <v>0</v>
      </c>
      <c r="C3" s="2"/>
      <c r="J3" s="1" t="s">
        <v>0</v>
      </c>
      <c r="K3" s="2"/>
      <c r="R3" s="1" t="s">
        <v>0</v>
      </c>
      <c r="S3" s="2"/>
    </row>
    <row r="4" spans="2:24" ht="54.6" customHeight="1" thickBot="1" x14ac:dyDescent="0.3">
      <c r="B4" s="3" t="s">
        <v>1</v>
      </c>
      <c r="C4" s="4" t="s">
        <v>2</v>
      </c>
      <c r="D4" s="5" t="s">
        <v>3</v>
      </c>
      <c r="E4" s="5" t="s">
        <v>3</v>
      </c>
      <c r="F4" s="5" t="s">
        <v>3</v>
      </c>
      <c r="G4" s="5" t="s">
        <v>3</v>
      </c>
      <c r="H4" s="5" t="s">
        <v>3</v>
      </c>
      <c r="J4" s="3" t="s">
        <v>1</v>
      </c>
      <c r="K4" s="4" t="s">
        <v>2</v>
      </c>
      <c r="L4" s="5" t="s">
        <v>3</v>
      </c>
      <c r="M4" s="5" t="s">
        <v>3</v>
      </c>
      <c r="N4" s="5" t="s">
        <v>3</v>
      </c>
      <c r="O4" s="5" t="s">
        <v>3</v>
      </c>
      <c r="P4" s="5" t="s">
        <v>3</v>
      </c>
      <c r="R4" s="3" t="s">
        <v>1</v>
      </c>
      <c r="S4" s="4" t="s">
        <v>2</v>
      </c>
      <c r="T4" s="5" t="s">
        <v>3</v>
      </c>
      <c r="U4" s="5" t="s">
        <v>3</v>
      </c>
      <c r="V4" s="5" t="s">
        <v>3</v>
      </c>
      <c r="W4" s="5" t="s">
        <v>3</v>
      </c>
      <c r="X4" s="5" t="s">
        <v>3</v>
      </c>
    </row>
    <row r="5" spans="2:24" x14ac:dyDescent="0.25">
      <c r="B5" s="6">
        <v>1</v>
      </c>
      <c r="C5" s="7" t="s">
        <v>4</v>
      </c>
      <c r="D5" s="39">
        <v>0</v>
      </c>
      <c r="E5" s="39">
        <v>0</v>
      </c>
      <c r="F5" s="39">
        <v>0</v>
      </c>
      <c r="G5" s="39">
        <v>0</v>
      </c>
      <c r="H5" s="39">
        <v>0</v>
      </c>
      <c r="J5" s="6">
        <v>1</v>
      </c>
      <c r="K5" s="7" t="s">
        <v>4</v>
      </c>
      <c r="L5" s="39">
        <v>0</v>
      </c>
      <c r="M5" s="39">
        <v>0</v>
      </c>
      <c r="N5" s="39">
        <v>0</v>
      </c>
      <c r="O5" s="39">
        <v>0</v>
      </c>
      <c r="P5" s="39">
        <v>0</v>
      </c>
      <c r="R5" s="6">
        <v>1</v>
      </c>
      <c r="S5" s="7" t="s">
        <v>4</v>
      </c>
      <c r="T5" s="39">
        <f>L5-D5</f>
        <v>0</v>
      </c>
      <c r="U5" s="39">
        <f t="shared" ref="U5:U18" si="0">M5-E5</f>
        <v>0</v>
      </c>
      <c r="V5" s="39">
        <f t="shared" ref="V5:V18" si="1">N5-F5</f>
        <v>0</v>
      </c>
      <c r="W5" s="39">
        <f t="shared" ref="W5:W18" si="2">O5-G5</f>
        <v>0</v>
      </c>
      <c r="X5" s="39">
        <f t="shared" ref="X5:X18" si="3">P5-H5</f>
        <v>0</v>
      </c>
    </row>
    <row r="6" spans="2:24" x14ac:dyDescent="0.25">
      <c r="B6" s="16">
        <v>2</v>
      </c>
      <c r="C6" s="15" t="s">
        <v>5</v>
      </c>
      <c r="D6" s="40">
        <v>0</v>
      </c>
      <c r="E6" s="40">
        <v>0</v>
      </c>
      <c r="F6" s="40">
        <v>0</v>
      </c>
      <c r="G6" s="40">
        <v>0</v>
      </c>
      <c r="H6" s="40">
        <v>0</v>
      </c>
      <c r="J6" s="24">
        <v>2</v>
      </c>
      <c r="K6" s="19" t="s">
        <v>5</v>
      </c>
      <c r="L6" s="40">
        <v>0</v>
      </c>
      <c r="M6" s="40">
        <v>0</v>
      </c>
      <c r="N6" s="40">
        <v>0</v>
      </c>
      <c r="O6" s="40">
        <v>0</v>
      </c>
      <c r="P6" s="40">
        <v>0</v>
      </c>
      <c r="R6" s="24">
        <v>2</v>
      </c>
      <c r="S6" s="19" t="s">
        <v>5</v>
      </c>
      <c r="T6" s="40">
        <f t="shared" ref="T6:T18" si="4">L6-D6</f>
        <v>0</v>
      </c>
      <c r="U6" s="40">
        <f t="shared" si="0"/>
        <v>0</v>
      </c>
      <c r="V6" s="40">
        <f t="shared" si="1"/>
        <v>0</v>
      </c>
      <c r="W6" s="40">
        <f t="shared" si="2"/>
        <v>0</v>
      </c>
      <c r="X6" s="40">
        <f t="shared" si="3"/>
        <v>0</v>
      </c>
    </row>
    <row r="7" spans="2:24" x14ac:dyDescent="0.25">
      <c r="B7" s="16">
        <v>3</v>
      </c>
      <c r="C7" s="15" t="s">
        <v>6</v>
      </c>
      <c r="D7" s="40">
        <v>0</v>
      </c>
      <c r="E7" s="40">
        <v>0</v>
      </c>
      <c r="F7" s="40">
        <v>0</v>
      </c>
      <c r="G7" s="40">
        <v>0</v>
      </c>
      <c r="H7" s="40">
        <v>0</v>
      </c>
      <c r="J7" s="24">
        <v>3</v>
      </c>
      <c r="K7" s="19" t="s">
        <v>6</v>
      </c>
      <c r="L7" s="40">
        <v>0</v>
      </c>
      <c r="M7" s="40">
        <v>0</v>
      </c>
      <c r="N7" s="40">
        <v>0</v>
      </c>
      <c r="O7" s="40">
        <v>0</v>
      </c>
      <c r="P7" s="40">
        <v>0</v>
      </c>
      <c r="R7" s="24">
        <v>3</v>
      </c>
      <c r="S7" s="19" t="s">
        <v>6</v>
      </c>
      <c r="T7" s="40">
        <f t="shared" si="4"/>
        <v>0</v>
      </c>
      <c r="U7" s="40">
        <f t="shared" si="0"/>
        <v>0</v>
      </c>
      <c r="V7" s="40">
        <f t="shared" si="1"/>
        <v>0</v>
      </c>
      <c r="W7" s="40">
        <f t="shared" si="2"/>
        <v>0</v>
      </c>
      <c r="X7" s="40">
        <f t="shared" si="3"/>
        <v>0</v>
      </c>
    </row>
    <row r="8" spans="2:24" x14ac:dyDescent="0.25">
      <c r="B8" s="16">
        <v>4</v>
      </c>
      <c r="C8" s="15" t="s">
        <v>7</v>
      </c>
      <c r="D8" s="40">
        <v>0</v>
      </c>
      <c r="E8" s="40">
        <v>0</v>
      </c>
      <c r="F8" s="40">
        <v>0</v>
      </c>
      <c r="G8" s="40">
        <v>0</v>
      </c>
      <c r="H8" s="40">
        <v>0</v>
      </c>
      <c r="J8" s="24">
        <v>4</v>
      </c>
      <c r="K8" s="19" t="s">
        <v>7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R8" s="24">
        <v>4</v>
      </c>
      <c r="S8" s="19" t="s">
        <v>7</v>
      </c>
      <c r="T8" s="40">
        <f t="shared" si="4"/>
        <v>0</v>
      </c>
      <c r="U8" s="40">
        <f t="shared" si="0"/>
        <v>0</v>
      </c>
      <c r="V8" s="40">
        <f t="shared" si="1"/>
        <v>0</v>
      </c>
      <c r="W8" s="40">
        <f t="shared" si="2"/>
        <v>0</v>
      </c>
      <c r="X8" s="40">
        <f t="shared" si="3"/>
        <v>0</v>
      </c>
    </row>
    <row r="9" spans="2:24" x14ac:dyDescent="0.25">
      <c r="B9" s="16">
        <v>5</v>
      </c>
      <c r="C9" s="15" t="s">
        <v>8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J9" s="24">
        <v>5</v>
      </c>
      <c r="K9" s="19" t="s">
        <v>8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R9" s="24">
        <v>5</v>
      </c>
      <c r="S9" s="19" t="s">
        <v>8</v>
      </c>
      <c r="T9" s="40">
        <f t="shared" si="4"/>
        <v>0</v>
      </c>
      <c r="U9" s="40">
        <f t="shared" si="0"/>
        <v>0</v>
      </c>
      <c r="V9" s="40">
        <f t="shared" si="1"/>
        <v>0</v>
      </c>
      <c r="W9" s="40">
        <f t="shared" si="2"/>
        <v>0</v>
      </c>
      <c r="X9" s="40">
        <f t="shared" si="3"/>
        <v>0</v>
      </c>
    </row>
    <row r="10" spans="2:24" x14ac:dyDescent="0.25">
      <c r="B10" s="16">
        <v>6</v>
      </c>
      <c r="C10" s="15" t="s">
        <v>9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J10" s="24">
        <v>6</v>
      </c>
      <c r="K10" s="19" t="s">
        <v>9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R10" s="24">
        <v>6</v>
      </c>
      <c r="S10" s="19" t="s">
        <v>9</v>
      </c>
      <c r="T10" s="40">
        <f t="shared" si="4"/>
        <v>0</v>
      </c>
      <c r="U10" s="40">
        <f t="shared" si="0"/>
        <v>0</v>
      </c>
      <c r="V10" s="40">
        <f t="shared" si="1"/>
        <v>0</v>
      </c>
      <c r="W10" s="40">
        <f t="shared" si="2"/>
        <v>0</v>
      </c>
      <c r="X10" s="40">
        <f t="shared" si="3"/>
        <v>0</v>
      </c>
    </row>
    <row r="11" spans="2:24" x14ac:dyDescent="0.25">
      <c r="B11" s="16">
        <v>7</v>
      </c>
      <c r="C11" s="15" t="s">
        <v>10</v>
      </c>
      <c r="D11" s="40">
        <v>0</v>
      </c>
      <c r="E11" s="40">
        <v>0</v>
      </c>
      <c r="F11" s="40">
        <v>6.8179000000000003E-2</v>
      </c>
      <c r="G11" s="40">
        <v>0.40708</v>
      </c>
      <c r="H11" s="40">
        <v>1.400242</v>
      </c>
      <c r="J11" s="24">
        <v>7</v>
      </c>
      <c r="K11" s="19" t="s">
        <v>10</v>
      </c>
      <c r="L11" s="40">
        <v>0</v>
      </c>
      <c r="M11" s="40">
        <v>0</v>
      </c>
      <c r="N11" s="40">
        <v>3.8738000000000002E-2</v>
      </c>
      <c r="O11" s="40">
        <v>0.231296</v>
      </c>
      <c r="P11" s="40">
        <v>0.79559199999999997</v>
      </c>
      <c r="R11" s="24">
        <v>7</v>
      </c>
      <c r="S11" s="19" t="s">
        <v>10</v>
      </c>
      <c r="T11" s="40">
        <f t="shared" si="4"/>
        <v>0</v>
      </c>
      <c r="U11" s="40">
        <f t="shared" si="0"/>
        <v>0</v>
      </c>
      <c r="V11" s="40">
        <f t="shared" si="1"/>
        <v>-2.9441000000000002E-2</v>
      </c>
      <c r="W11" s="40">
        <f t="shared" si="2"/>
        <v>-0.175784</v>
      </c>
      <c r="X11" s="40">
        <f t="shared" si="3"/>
        <v>-0.60465000000000002</v>
      </c>
    </row>
    <row r="12" spans="2:24" x14ac:dyDescent="0.25">
      <c r="B12" s="16">
        <v>8</v>
      </c>
      <c r="C12" s="15" t="s">
        <v>11</v>
      </c>
      <c r="D12" s="40">
        <v>2.990958</v>
      </c>
      <c r="E12" s="40">
        <v>0.99373199999999995</v>
      </c>
      <c r="F12" s="40">
        <v>1.744974</v>
      </c>
      <c r="G12" s="40">
        <v>2.025995</v>
      </c>
      <c r="H12" s="40">
        <v>2.8345150000000001</v>
      </c>
      <c r="J12" s="24">
        <v>8</v>
      </c>
      <c r="K12" s="19" t="s">
        <v>11</v>
      </c>
      <c r="L12" s="40">
        <v>1.699408</v>
      </c>
      <c r="M12" s="40">
        <v>0.56462000000000001</v>
      </c>
      <c r="N12" s="40">
        <v>0.99146199999999995</v>
      </c>
      <c r="O12" s="40">
        <v>1.1511340000000001</v>
      </c>
      <c r="P12" s="40">
        <v>1.61052</v>
      </c>
      <c r="R12" s="24">
        <v>8</v>
      </c>
      <c r="S12" s="19" t="s">
        <v>11</v>
      </c>
      <c r="T12" s="40">
        <f t="shared" si="4"/>
        <v>-1.29155</v>
      </c>
      <c r="U12" s="40">
        <f t="shared" si="0"/>
        <v>-0.42911199999999994</v>
      </c>
      <c r="V12" s="40">
        <f t="shared" si="1"/>
        <v>-0.75351200000000007</v>
      </c>
      <c r="W12" s="40">
        <f t="shared" si="2"/>
        <v>-0.87486099999999989</v>
      </c>
      <c r="X12" s="40">
        <f t="shared" si="3"/>
        <v>-1.2239950000000002</v>
      </c>
    </row>
    <row r="13" spans="2:24" x14ac:dyDescent="0.25">
      <c r="B13" s="16">
        <v>9</v>
      </c>
      <c r="C13" s="15" t="s">
        <v>12</v>
      </c>
      <c r="D13" s="40">
        <v>1.1107450000000001</v>
      </c>
      <c r="E13" s="40">
        <v>2.3317000000000001</v>
      </c>
      <c r="F13" s="40">
        <v>2.9254519999999999</v>
      </c>
      <c r="G13" s="40">
        <v>3.044216</v>
      </c>
      <c r="H13" s="40">
        <v>4.3212989999999998</v>
      </c>
      <c r="J13" s="24">
        <v>9</v>
      </c>
      <c r="K13" s="19" t="s">
        <v>12</v>
      </c>
      <c r="L13" s="40">
        <v>0.63110500000000003</v>
      </c>
      <c r="M13" s="40">
        <v>1.32483</v>
      </c>
      <c r="N13" s="40">
        <v>1.6621889999999999</v>
      </c>
      <c r="O13" s="40">
        <v>1.729668</v>
      </c>
      <c r="P13" s="40">
        <v>2.4552839999999998</v>
      </c>
      <c r="R13" s="24">
        <v>9</v>
      </c>
      <c r="S13" s="19" t="s">
        <v>12</v>
      </c>
      <c r="T13" s="40">
        <f t="shared" si="4"/>
        <v>-0.47964000000000007</v>
      </c>
      <c r="U13" s="40">
        <f t="shared" si="0"/>
        <v>-1.0068700000000002</v>
      </c>
      <c r="V13" s="40">
        <f t="shared" si="1"/>
        <v>-1.263263</v>
      </c>
      <c r="W13" s="40">
        <f t="shared" si="2"/>
        <v>-1.314548</v>
      </c>
      <c r="X13" s="40">
        <f t="shared" si="3"/>
        <v>-1.866015</v>
      </c>
    </row>
    <row r="14" spans="2:24" x14ac:dyDescent="0.25">
      <c r="B14" s="16">
        <v>10</v>
      </c>
      <c r="C14" s="15" t="s">
        <v>13</v>
      </c>
      <c r="D14" s="40">
        <v>6.8850429999999996</v>
      </c>
      <c r="E14" s="40">
        <v>1.9995179999999999</v>
      </c>
      <c r="F14" s="40">
        <v>1.649664</v>
      </c>
      <c r="G14" s="40">
        <v>1.2346090000000001</v>
      </c>
      <c r="H14" s="40">
        <v>3.292392</v>
      </c>
      <c r="J14" s="24">
        <v>10</v>
      </c>
      <c r="K14" s="19" t="s">
        <v>13</v>
      </c>
      <c r="L14" s="40">
        <v>3.911956</v>
      </c>
      <c r="M14" s="40">
        <v>1.13609</v>
      </c>
      <c r="N14" s="40">
        <v>0.93730899999999995</v>
      </c>
      <c r="O14" s="40">
        <v>0.70148299999999997</v>
      </c>
      <c r="P14" s="40">
        <v>1.8706780000000001</v>
      </c>
      <c r="R14" s="24">
        <v>10</v>
      </c>
      <c r="S14" s="19" t="s">
        <v>13</v>
      </c>
      <c r="T14" s="40">
        <f t="shared" si="4"/>
        <v>-2.9730869999999996</v>
      </c>
      <c r="U14" s="40">
        <f t="shared" si="0"/>
        <v>-0.86342799999999986</v>
      </c>
      <c r="V14" s="40">
        <f t="shared" si="1"/>
        <v>-0.71235500000000007</v>
      </c>
      <c r="W14" s="40">
        <f t="shared" si="2"/>
        <v>-0.5331260000000001</v>
      </c>
      <c r="X14" s="40">
        <f t="shared" si="3"/>
        <v>-1.4217139999999999</v>
      </c>
    </row>
    <row r="15" spans="2:24" x14ac:dyDescent="0.25">
      <c r="B15" s="16">
        <v>11</v>
      </c>
      <c r="C15" s="15" t="s">
        <v>14</v>
      </c>
      <c r="D15" s="40">
        <v>5.5682349999999996</v>
      </c>
      <c r="E15" s="40">
        <v>5.9578660000000001</v>
      </c>
      <c r="F15" s="40">
        <v>5.4730829999999999</v>
      </c>
      <c r="G15" s="40">
        <v>5.2240060000000001</v>
      </c>
      <c r="H15" s="40">
        <v>7.5515030000000003</v>
      </c>
      <c r="J15" s="24">
        <v>11</v>
      </c>
      <c r="K15" s="19" t="s">
        <v>14</v>
      </c>
      <c r="L15" s="40">
        <v>3.16377</v>
      </c>
      <c r="M15" s="40">
        <v>3.385151</v>
      </c>
      <c r="N15" s="40">
        <v>3.1097060000000001</v>
      </c>
      <c r="O15" s="40">
        <v>2.9681850000000001</v>
      </c>
      <c r="P15" s="40">
        <v>4.2906269999999997</v>
      </c>
      <c r="R15" s="24">
        <v>11</v>
      </c>
      <c r="S15" s="19" t="s">
        <v>14</v>
      </c>
      <c r="T15" s="40">
        <f t="shared" si="4"/>
        <v>-2.4044649999999996</v>
      </c>
      <c r="U15" s="40">
        <f t="shared" si="0"/>
        <v>-2.5727150000000001</v>
      </c>
      <c r="V15" s="40">
        <f t="shared" si="1"/>
        <v>-2.3633769999999998</v>
      </c>
      <c r="W15" s="40">
        <f t="shared" si="2"/>
        <v>-2.2558210000000001</v>
      </c>
      <c r="X15" s="40">
        <f t="shared" si="3"/>
        <v>-3.2608760000000006</v>
      </c>
    </row>
    <row r="16" spans="2:24" x14ac:dyDescent="0.25">
      <c r="B16" s="16">
        <v>12</v>
      </c>
      <c r="C16" s="15" t="s">
        <v>15</v>
      </c>
      <c r="D16" s="40">
        <v>7.4053449999999996</v>
      </c>
      <c r="E16" s="40">
        <v>8.4568829999999995</v>
      </c>
      <c r="F16" s="40">
        <v>9.0117619999999992</v>
      </c>
      <c r="G16" s="40">
        <v>8.6882719999999996</v>
      </c>
      <c r="H16" s="40">
        <v>10.210744999999999</v>
      </c>
      <c r="J16" s="24">
        <v>12</v>
      </c>
      <c r="K16" s="19" t="s">
        <v>15</v>
      </c>
      <c r="L16" s="40">
        <v>4.2075829999999996</v>
      </c>
      <c r="M16" s="40">
        <v>4.8050470000000001</v>
      </c>
      <c r="N16" s="40">
        <v>5.1203190000000003</v>
      </c>
      <c r="O16" s="40">
        <v>4.9365180000000004</v>
      </c>
      <c r="P16" s="40">
        <v>5.8015600000000003</v>
      </c>
      <c r="R16" s="24">
        <v>12</v>
      </c>
      <c r="S16" s="19" t="s">
        <v>15</v>
      </c>
      <c r="T16" s="40">
        <f t="shared" si="4"/>
        <v>-3.197762</v>
      </c>
      <c r="U16" s="40">
        <f t="shared" si="0"/>
        <v>-3.6518359999999994</v>
      </c>
      <c r="V16" s="40">
        <f t="shared" si="1"/>
        <v>-3.8914429999999989</v>
      </c>
      <c r="W16" s="40">
        <f t="shared" si="2"/>
        <v>-3.7517539999999991</v>
      </c>
      <c r="X16" s="40">
        <f t="shared" si="3"/>
        <v>-4.409184999999999</v>
      </c>
    </row>
    <row r="17" spans="2:24" x14ac:dyDescent="0.25">
      <c r="B17" s="16">
        <v>13</v>
      </c>
      <c r="C17" s="15" t="s">
        <v>16</v>
      </c>
      <c r="D17" s="40">
        <v>7.5701739999999997</v>
      </c>
      <c r="E17" s="40">
        <v>8.2122589999999995</v>
      </c>
      <c r="F17" s="40">
        <v>7.0479770000000004</v>
      </c>
      <c r="G17" s="40">
        <v>6.9666949999999996</v>
      </c>
      <c r="H17" s="40">
        <v>9.1479579999999991</v>
      </c>
      <c r="J17" s="24">
        <v>13</v>
      </c>
      <c r="K17" s="19" t="s">
        <v>16</v>
      </c>
      <c r="L17" s="40">
        <v>4.3012350000000001</v>
      </c>
      <c r="M17" s="40">
        <v>4.6660560000000002</v>
      </c>
      <c r="N17" s="40">
        <v>4.0045320000000002</v>
      </c>
      <c r="O17" s="40">
        <v>3.9583499999999998</v>
      </c>
      <c r="P17" s="40">
        <v>5.1977039999999999</v>
      </c>
      <c r="R17" s="24">
        <v>13</v>
      </c>
      <c r="S17" s="19" t="s">
        <v>16</v>
      </c>
      <c r="T17" s="40">
        <f t="shared" si="4"/>
        <v>-3.2689389999999996</v>
      </c>
      <c r="U17" s="40">
        <f t="shared" si="0"/>
        <v>-3.5462029999999993</v>
      </c>
      <c r="V17" s="40">
        <f t="shared" si="1"/>
        <v>-3.0434450000000002</v>
      </c>
      <c r="W17" s="40">
        <f t="shared" si="2"/>
        <v>-3.0083449999999998</v>
      </c>
      <c r="X17" s="40">
        <f t="shared" si="3"/>
        <v>-3.9502539999999993</v>
      </c>
    </row>
    <row r="18" spans="2:24" ht="15.75" thickBot="1" x14ac:dyDescent="0.3">
      <c r="B18" s="17">
        <v>14</v>
      </c>
      <c r="C18" s="18" t="s">
        <v>17</v>
      </c>
      <c r="D18" s="34">
        <v>10.123037</v>
      </c>
      <c r="E18" s="34">
        <v>11.652336</v>
      </c>
      <c r="F18" s="34">
        <v>3.5336120000000002</v>
      </c>
      <c r="G18" s="34">
        <v>2.427467</v>
      </c>
      <c r="H18" s="34">
        <v>5.0104709999999999</v>
      </c>
      <c r="J18" s="25">
        <v>14</v>
      </c>
      <c r="K18" s="26" t="s">
        <v>17</v>
      </c>
      <c r="L18" s="34">
        <v>5.7517250000000004</v>
      </c>
      <c r="M18" s="34">
        <v>6.6206449999999997</v>
      </c>
      <c r="N18" s="34">
        <v>2.0077340000000001</v>
      </c>
      <c r="O18" s="34">
        <v>1.379243</v>
      </c>
      <c r="P18" s="34">
        <v>2.8468580000000001</v>
      </c>
      <c r="R18" s="25">
        <v>14</v>
      </c>
      <c r="S18" s="26" t="s">
        <v>17</v>
      </c>
      <c r="T18" s="34">
        <f t="shared" si="4"/>
        <v>-4.3713119999999996</v>
      </c>
      <c r="U18" s="34">
        <f t="shared" si="0"/>
        <v>-5.0316910000000004</v>
      </c>
      <c r="V18" s="34">
        <f t="shared" si="1"/>
        <v>-1.5258780000000001</v>
      </c>
      <c r="W18" s="34">
        <f t="shared" si="2"/>
        <v>-1.048224</v>
      </c>
      <c r="X18" s="34">
        <f t="shared" si="3"/>
        <v>-2.1636129999999998</v>
      </c>
    </row>
    <row r="20" spans="2:24" ht="15.75" thickBot="1" x14ac:dyDescent="0.3"/>
    <row r="21" spans="2:24" ht="55.9" customHeight="1" thickBot="1" x14ac:dyDescent="0.3">
      <c r="B21" s="3" t="s">
        <v>1</v>
      </c>
      <c r="C21" s="4" t="s">
        <v>2</v>
      </c>
      <c r="D21" s="5" t="s">
        <v>18</v>
      </c>
      <c r="E21" s="5" t="s">
        <v>18</v>
      </c>
      <c r="F21" s="5" t="s">
        <v>18</v>
      </c>
      <c r="G21" s="5" t="s">
        <v>18</v>
      </c>
      <c r="H21" s="5" t="s">
        <v>18</v>
      </c>
      <c r="J21" s="3" t="s">
        <v>1</v>
      </c>
      <c r="K21" s="4" t="s">
        <v>2</v>
      </c>
      <c r="L21" s="5" t="s">
        <v>18</v>
      </c>
      <c r="M21" s="5" t="s">
        <v>18</v>
      </c>
      <c r="N21" s="5" t="s">
        <v>18</v>
      </c>
      <c r="O21" s="5" t="s">
        <v>18</v>
      </c>
      <c r="P21" s="5" t="s">
        <v>18</v>
      </c>
      <c r="R21" s="3" t="s">
        <v>1</v>
      </c>
      <c r="S21" s="4" t="s">
        <v>2</v>
      </c>
      <c r="T21" s="5" t="s">
        <v>18</v>
      </c>
      <c r="U21" s="5" t="s">
        <v>18</v>
      </c>
      <c r="V21" s="5" t="s">
        <v>18</v>
      </c>
      <c r="W21" s="5" t="s">
        <v>18</v>
      </c>
      <c r="X21" s="5" t="s">
        <v>18</v>
      </c>
    </row>
    <row r="22" spans="2:24" x14ac:dyDescent="0.25">
      <c r="B22" s="6">
        <v>1</v>
      </c>
      <c r="C22" s="7" t="s">
        <v>4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J22" s="6">
        <v>1</v>
      </c>
      <c r="K22" s="7" t="s">
        <v>4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R22" s="6">
        <v>1</v>
      </c>
      <c r="S22" s="7" t="s">
        <v>4</v>
      </c>
      <c r="T22" s="39">
        <f t="shared" ref="T22:T35" si="5">L22-D22</f>
        <v>0</v>
      </c>
      <c r="U22" s="39">
        <f t="shared" ref="U22:U35" si="6">M22-E22</f>
        <v>0</v>
      </c>
      <c r="V22" s="39">
        <f t="shared" ref="V22:V35" si="7">N22-F22</f>
        <v>0</v>
      </c>
      <c r="W22" s="39">
        <f t="shared" ref="W22:W35" si="8">O22-G22</f>
        <v>0</v>
      </c>
      <c r="X22" s="39">
        <f t="shared" ref="X22:X35" si="9">P22-H22</f>
        <v>0</v>
      </c>
    </row>
    <row r="23" spans="2:24" x14ac:dyDescent="0.25">
      <c r="B23" s="16">
        <v>2</v>
      </c>
      <c r="C23" s="15" t="s">
        <v>5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J23" s="30">
        <v>2</v>
      </c>
      <c r="K23" s="31" t="s">
        <v>5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R23" s="30">
        <v>2</v>
      </c>
      <c r="S23" s="31" t="s">
        <v>5</v>
      </c>
      <c r="T23" s="40">
        <f t="shared" si="5"/>
        <v>0</v>
      </c>
      <c r="U23" s="40">
        <f t="shared" si="6"/>
        <v>0</v>
      </c>
      <c r="V23" s="40">
        <f t="shared" si="7"/>
        <v>0</v>
      </c>
      <c r="W23" s="40">
        <f t="shared" si="8"/>
        <v>0</v>
      </c>
      <c r="X23" s="40">
        <f t="shared" si="9"/>
        <v>0</v>
      </c>
    </row>
    <row r="24" spans="2:24" x14ac:dyDescent="0.25">
      <c r="B24" s="16">
        <v>3</v>
      </c>
      <c r="C24" s="15" t="s">
        <v>6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J24" s="30">
        <v>3</v>
      </c>
      <c r="K24" s="31" t="s">
        <v>6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R24" s="30">
        <v>3</v>
      </c>
      <c r="S24" s="31" t="s">
        <v>6</v>
      </c>
      <c r="T24" s="40">
        <f t="shared" si="5"/>
        <v>0</v>
      </c>
      <c r="U24" s="40">
        <f t="shared" si="6"/>
        <v>0</v>
      </c>
      <c r="V24" s="40">
        <f t="shared" si="7"/>
        <v>0</v>
      </c>
      <c r="W24" s="40">
        <f t="shared" si="8"/>
        <v>0</v>
      </c>
      <c r="X24" s="40">
        <f t="shared" si="9"/>
        <v>0</v>
      </c>
    </row>
    <row r="25" spans="2:24" x14ac:dyDescent="0.25">
      <c r="B25" s="16">
        <v>4</v>
      </c>
      <c r="C25" s="15" t="s">
        <v>7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J25" s="30">
        <v>4</v>
      </c>
      <c r="K25" s="31" t="s">
        <v>7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R25" s="30">
        <v>4</v>
      </c>
      <c r="S25" s="31" t="s">
        <v>7</v>
      </c>
      <c r="T25" s="40">
        <f t="shared" si="5"/>
        <v>0</v>
      </c>
      <c r="U25" s="40">
        <f t="shared" si="6"/>
        <v>0</v>
      </c>
      <c r="V25" s="40">
        <f t="shared" si="7"/>
        <v>0</v>
      </c>
      <c r="W25" s="40">
        <f t="shared" si="8"/>
        <v>0</v>
      </c>
      <c r="X25" s="40">
        <f t="shared" si="9"/>
        <v>0</v>
      </c>
    </row>
    <row r="26" spans="2:24" x14ac:dyDescent="0.25">
      <c r="B26" s="16">
        <v>5</v>
      </c>
      <c r="C26" s="15" t="s">
        <v>8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J26" s="30">
        <v>5</v>
      </c>
      <c r="K26" s="31" t="s">
        <v>8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R26" s="30">
        <v>5</v>
      </c>
      <c r="S26" s="31" t="s">
        <v>8</v>
      </c>
      <c r="T26" s="40">
        <f t="shared" si="5"/>
        <v>0</v>
      </c>
      <c r="U26" s="40">
        <f t="shared" si="6"/>
        <v>0</v>
      </c>
      <c r="V26" s="40">
        <f t="shared" si="7"/>
        <v>0</v>
      </c>
      <c r="W26" s="40">
        <f t="shared" si="8"/>
        <v>0</v>
      </c>
      <c r="X26" s="40">
        <f t="shared" si="9"/>
        <v>0</v>
      </c>
    </row>
    <row r="27" spans="2:24" x14ac:dyDescent="0.25">
      <c r="B27" s="16">
        <v>6</v>
      </c>
      <c r="C27" s="15" t="s">
        <v>9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J27" s="30">
        <v>6</v>
      </c>
      <c r="K27" s="31" t="s">
        <v>9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R27" s="30">
        <v>6</v>
      </c>
      <c r="S27" s="31" t="s">
        <v>9</v>
      </c>
      <c r="T27" s="40">
        <f t="shared" si="5"/>
        <v>0</v>
      </c>
      <c r="U27" s="40">
        <f t="shared" si="6"/>
        <v>0</v>
      </c>
      <c r="V27" s="40">
        <f t="shared" si="7"/>
        <v>0</v>
      </c>
      <c r="W27" s="40">
        <f t="shared" si="8"/>
        <v>0</v>
      </c>
      <c r="X27" s="40">
        <f t="shared" si="9"/>
        <v>0</v>
      </c>
    </row>
    <row r="28" spans="2:24" x14ac:dyDescent="0.25">
      <c r="B28" s="16">
        <v>7</v>
      </c>
      <c r="C28" s="15" t="s">
        <v>10</v>
      </c>
      <c r="D28" s="40">
        <v>0</v>
      </c>
      <c r="E28" s="40">
        <v>0</v>
      </c>
      <c r="F28" s="40">
        <v>8.9370000000000005E-3</v>
      </c>
      <c r="G28" s="40">
        <v>5.3499999999999999E-2</v>
      </c>
      <c r="H28" s="40">
        <v>0.18534500000000001</v>
      </c>
      <c r="J28" s="30">
        <v>7</v>
      </c>
      <c r="K28" s="31" t="s">
        <v>10</v>
      </c>
      <c r="L28" s="40">
        <v>0</v>
      </c>
      <c r="M28" s="40">
        <v>0</v>
      </c>
      <c r="N28" s="40">
        <v>5.078E-3</v>
      </c>
      <c r="O28" s="40">
        <v>3.0398000000000001E-2</v>
      </c>
      <c r="P28" s="40">
        <v>0.105309</v>
      </c>
      <c r="R28" s="30">
        <v>7</v>
      </c>
      <c r="S28" s="31" t="s">
        <v>10</v>
      </c>
      <c r="T28" s="40">
        <f t="shared" si="5"/>
        <v>0</v>
      </c>
      <c r="U28" s="40">
        <f t="shared" si="6"/>
        <v>0</v>
      </c>
      <c r="V28" s="40">
        <f t="shared" si="7"/>
        <v>-3.8590000000000005E-3</v>
      </c>
      <c r="W28" s="40">
        <f t="shared" si="8"/>
        <v>-2.3101999999999998E-2</v>
      </c>
      <c r="X28" s="40">
        <f t="shared" si="9"/>
        <v>-8.003600000000001E-2</v>
      </c>
    </row>
    <row r="29" spans="2:24" x14ac:dyDescent="0.25">
      <c r="B29" s="16">
        <v>8</v>
      </c>
      <c r="C29" s="15" t="s">
        <v>11</v>
      </c>
      <c r="D29" s="40">
        <v>0.38673200000000002</v>
      </c>
      <c r="E29" s="40">
        <v>0.13189400000000001</v>
      </c>
      <c r="F29" s="40">
        <v>0.231126</v>
      </c>
      <c r="G29" s="40">
        <v>0.26876800000000001</v>
      </c>
      <c r="H29" s="40">
        <v>0.37873600000000002</v>
      </c>
      <c r="J29" s="30">
        <v>8</v>
      </c>
      <c r="K29" s="31" t="s">
        <v>11</v>
      </c>
      <c r="L29" s="40">
        <v>0.21973400000000001</v>
      </c>
      <c r="M29" s="40">
        <v>7.4940000000000007E-2</v>
      </c>
      <c r="N29" s="40">
        <v>0.13132099999999999</v>
      </c>
      <c r="O29" s="40">
        <v>0.15270900000000001</v>
      </c>
      <c r="P29" s="40">
        <v>0.21519099999999999</v>
      </c>
      <c r="R29" s="30">
        <v>8</v>
      </c>
      <c r="S29" s="31" t="s">
        <v>11</v>
      </c>
      <c r="T29" s="40">
        <f t="shared" si="5"/>
        <v>-0.16699800000000001</v>
      </c>
      <c r="U29" s="40">
        <f t="shared" si="6"/>
        <v>-5.6954000000000005E-2</v>
      </c>
      <c r="V29" s="40">
        <f t="shared" si="7"/>
        <v>-9.9805000000000005E-2</v>
      </c>
      <c r="W29" s="40">
        <f t="shared" si="8"/>
        <v>-0.116059</v>
      </c>
      <c r="X29" s="40">
        <f t="shared" si="9"/>
        <v>-0.16354500000000002</v>
      </c>
    </row>
    <row r="30" spans="2:24" x14ac:dyDescent="0.25">
      <c r="B30" s="16">
        <v>9</v>
      </c>
      <c r="C30" s="15" t="s">
        <v>12</v>
      </c>
      <c r="D30" s="40">
        <v>0.15249399999999999</v>
      </c>
      <c r="E30" s="40">
        <v>0.32701200000000002</v>
      </c>
      <c r="F30" s="40">
        <v>0.41037400000000002</v>
      </c>
      <c r="G30" s="40">
        <v>0.42843599999999998</v>
      </c>
      <c r="H30" s="40">
        <v>0.61277099999999995</v>
      </c>
      <c r="J30" s="30">
        <v>9</v>
      </c>
      <c r="K30" s="31" t="s">
        <v>12</v>
      </c>
      <c r="L30" s="40">
        <v>8.6643999999999999E-2</v>
      </c>
      <c r="M30" s="40">
        <v>0.18580199999999999</v>
      </c>
      <c r="N30" s="40">
        <v>0.23316700000000001</v>
      </c>
      <c r="O30" s="40">
        <v>0.24343000000000001</v>
      </c>
      <c r="P30" s="40">
        <v>0.34816599999999998</v>
      </c>
      <c r="R30" s="30">
        <v>9</v>
      </c>
      <c r="S30" s="31" t="s">
        <v>12</v>
      </c>
      <c r="T30" s="40">
        <f t="shared" si="5"/>
        <v>-6.5849999999999992E-2</v>
      </c>
      <c r="U30" s="40">
        <f t="shared" si="6"/>
        <v>-0.14121000000000003</v>
      </c>
      <c r="V30" s="40">
        <f t="shared" si="7"/>
        <v>-0.177207</v>
      </c>
      <c r="W30" s="40">
        <f t="shared" si="8"/>
        <v>-0.18500599999999998</v>
      </c>
      <c r="X30" s="40">
        <f t="shared" si="9"/>
        <v>-0.26460499999999998</v>
      </c>
    </row>
    <row r="31" spans="2:24" x14ac:dyDescent="0.25">
      <c r="B31" s="16">
        <v>10</v>
      </c>
      <c r="C31" s="15" t="s">
        <v>13</v>
      </c>
      <c r="D31" s="40">
        <v>0.80773200000000001</v>
      </c>
      <c r="E31" s="40">
        <v>0.23664499999999999</v>
      </c>
      <c r="F31" s="40">
        <v>0.19486500000000001</v>
      </c>
      <c r="G31" s="40">
        <v>0.146649</v>
      </c>
      <c r="H31" s="40">
        <v>0.39368500000000001</v>
      </c>
      <c r="J31" s="30">
        <v>10</v>
      </c>
      <c r="K31" s="31" t="s">
        <v>13</v>
      </c>
      <c r="L31" s="40">
        <v>0.45893800000000001</v>
      </c>
      <c r="M31" s="40">
        <v>0.13445699999999999</v>
      </c>
      <c r="N31" s="40">
        <v>0.110718</v>
      </c>
      <c r="O31" s="40">
        <v>8.3322999999999994E-2</v>
      </c>
      <c r="P31" s="40">
        <v>0.22368499999999999</v>
      </c>
      <c r="R31" s="30">
        <v>10</v>
      </c>
      <c r="S31" s="31" t="s">
        <v>13</v>
      </c>
      <c r="T31" s="40">
        <f t="shared" si="5"/>
        <v>-0.34879399999999999</v>
      </c>
      <c r="U31" s="40">
        <f t="shared" si="6"/>
        <v>-0.102188</v>
      </c>
      <c r="V31" s="40">
        <f t="shared" si="7"/>
        <v>-8.4147000000000013E-2</v>
      </c>
      <c r="W31" s="40">
        <f t="shared" si="8"/>
        <v>-6.3326000000000007E-2</v>
      </c>
      <c r="X31" s="40">
        <f t="shared" si="9"/>
        <v>-0.17</v>
      </c>
    </row>
    <row r="32" spans="2:24" x14ac:dyDescent="0.25">
      <c r="B32" s="16">
        <v>11</v>
      </c>
      <c r="C32" s="15" t="s">
        <v>14</v>
      </c>
      <c r="D32" s="40">
        <v>0.77432400000000001</v>
      </c>
      <c r="E32" s="40">
        <v>0.84746699999999997</v>
      </c>
      <c r="F32" s="40">
        <v>0.77910599999999997</v>
      </c>
      <c r="G32" s="40">
        <v>0.74617500000000003</v>
      </c>
      <c r="H32" s="40">
        <v>1.0869549999999999</v>
      </c>
      <c r="J32" s="30">
        <v>11</v>
      </c>
      <c r="K32" s="31" t="s">
        <v>14</v>
      </c>
      <c r="L32" s="40">
        <v>0.43995699999999999</v>
      </c>
      <c r="M32" s="40">
        <v>0.481516</v>
      </c>
      <c r="N32" s="40">
        <v>0.44267400000000001</v>
      </c>
      <c r="O32" s="40">
        <v>0.42396299999999998</v>
      </c>
      <c r="P32" s="40">
        <v>0.61758800000000003</v>
      </c>
      <c r="R32" s="30">
        <v>11</v>
      </c>
      <c r="S32" s="31" t="s">
        <v>14</v>
      </c>
      <c r="T32" s="40">
        <f t="shared" si="5"/>
        <v>-0.33436700000000003</v>
      </c>
      <c r="U32" s="40">
        <f t="shared" si="6"/>
        <v>-0.36595099999999997</v>
      </c>
      <c r="V32" s="40">
        <f t="shared" si="7"/>
        <v>-0.33643199999999995</v>
      </c>
      <c r="W32" s="40">
        <f t="shared" si="8"/>
        <v>-0.32221200000000005</v>
      </c>
      <c r="X32" s="40">
        <f t="shared" si="9"/>
        <v>-0.46936699999999987</v>
      </c>
    </row>
    <row r="33" spans="2:24" x14ac:dyDescent="0.25">
      <c r="B33" s="16">
        <v>12</v>
      </c>
      <c r="C33" s="15" t="s">
        <v>15</v>
      </c>
      <c r="D33" s="40">
        <v>0.81345699999999999</v>
      </c>
      <c r="E33" s="40">
        <v>0.94043600000000005</v>
      </c>
      <c r="F33" s="40">
        <v>1.0043550000000001</v>
      </c>
      <c r="G33" s="40">
        <v>0.96943999999999997</v>
      </c>
      <c r="H33" s="40">
        <v>1.145858</v>
      </c>
      <c r="J33" s="30">
        <v>12</v>
      </c>
      <c r="K33" s="31" t="s">
        <v>15</v>
      </c>
      <c r="L33" s="40">
        <v>0.46219199999999999</v>
      </c>
      <c r="M33" s="40">
        <v>0.53433900000000001</v>
      </c>
      <c r="N33" s="40">
        <v>0.57065600000000005</v>
      </c>
      <c r="O33" s="40">
        <v>0.55081800000000003</v>
      </c>
      <c r="P33" s="40">
        <v>0.65105500000000005</v>
      </c>
      <c r="R33" s="30">
        <v>12</v>
      </c>
      <c r="S33" s="31" t="s">
        <v>15</v>
      </c>
      <c r="T33" s="40">
        <f t="shared" si="5"/>
        <v>-0.35126499999999999</v>
      </c>
      <c r="U33" s="40">
        <f t="shared" si="6"/>
        <v>-0.40609700000000004</v>
      </c>
      <c r="V33" s="40">
        <f t="shared" si="7"/>
        <v>-0.43369900000000006</v>
      </c>
      <c r="W33" s="40">
        <f t="shared" si="8"/>
        <v>-0.41862199999999994</v>
      </c>
      <c r="X33" s="40">
        <f t="shared" si="9"/>
        <v>-0.49480299999999999</v>
      </c>
    </row>
    <row r="34" spans="2:24" x14ac:dyDescent="0.25">
      <c r="B34" s="16">
        <v>13</v>
      </c>
      <c r="C34" s="15" t="s">
        <v>16</v>
      </c>
      <c r="D34" s="40">
        <v>0.98619199999999996</v>
      </c>
      <c r="E34" s="40">
        <v>1.092552</v>
      </c>
      <c r="F34" s="40">
        <v>0.93810099999999996</v>
      </c>
      <c r="G34" s="40">
        <v>0.93125899999999995</v>
      </c>
      <c r="H34" s="40">
        <v>1.231638</v>
      </c>
      <c r="J34" s="30">
        <v>13</v>
      </c>
      <c r="K34" s="31" t="s">
        <v>16</v>
      </c>
      <c r="L34" s="40">
        <v>0.56033699999999997</v>
      </c>
      <c r="M34" s="40">
        <v>0.62076799999999999</v>
      </c>
      <c r="N34" s="40">
        <v>0.53301200000000004</v>
      </c>
      <c r="O34" s="40">
        <v>0.52912400000000004</v>
      </c>
      <c r="P34" s="40">
        <v>0.69979400000000003</v>
      </c>
      <c r="R34" s="30">
        <v>13</v>
      </c>
      <c r="S34" s="31" t="s">
        <v>16</v>
      </c>
      <c r="T34" s="40">
        <f t="shared" si="5"/>
        <v>-0.42585499999999998</v>
      </c>
      <c r="U34" s="40">
        <f t="shared" si="6"/>
        <v>-0.47178399999999998</v>
      </c>
      <c r="V34" s="40">
        <f t="shared" si="7"/>
        <v>-0.40508899999999992</v>
      </c>
      <c r="W34" s="40">
        <f t="shared" si="8"/>
        <v>-0.40213499999999991</v>
      </c>
      <c r="X34" s="40">
        <f t="shared" si="9"/>
        <v>-0.53184399999999998</v>
      </c>
    </row>
    <row r="35" spans="2:24" ht="15.75" thickBot="1" x14ac:dyDescent="0.3">
      <c r="B35" s="17">
        <v>14</v>
      </c>
      <c r="C35" s="18" t="s">
        <v>17</v>
      </c>
      <c r="D35" s="34">
        <v>1.3772679999999999</v>
      </c>
      <c r="E35" s="34">
        <v>1.631983</v>
      </c>
      <c r="F35" s="34">
        <v>0.493502</v>
      </c>
      <c r="G35" s="34">
        <v>0.33881800000000001</v>
      </c>
      <c r="H35" s="34">
        <v>0.70480200000000004</v>
      </c>
      <c r="J35" s="32">
        <v>14</v>
      </c>
      <c r="K35" s="33" t="s">
        <v>17</v>
      </c>
      <c r="L35" s="34">
        <v>0.78253799999999996</v>
      </c>
      <c r="M35" s="34">
        <v>0.92726299999999995</v>
      </c>
      <c r="N35" s="34">
        <v>0.28039900000000001</v>
      </c>
      <c r="O35" s="34">
        <v>0.19250999999999999</v>
      </c>
      <c r="P35" s="34">
        <v>0.40045599999999998</v>
      </c>
      <c r="R35" s="32">
        <v>14</v>
      </c>
      <c r="S35" s="33" t="s">
        <v>17</v>
      </c>
      <c r="T35" s="34">
        <f t="shared" si="5"/>
        <v>-0.59472999999999998</v>
      </c>
      <c r="U35" s="34">
        <f t="shared" si="6"/>
        <v>-0.70472000000000001</v>
      </c>
      <c r="V35" s="34">
        <f t="shared" si="7"/>
        <v>-0.21310299999999999</v>
      </c>
      <c r="W35" s="34">
        <f t="shared" si="8"/>
        <v>-0.14630800000000002</v>
      </c>
      <c r="X35" s="34">
        <f t="shared" si="9"/>
        <v>-0.30434600000000006</v>
      </c>
    </row>
    <row r="36" spans="2:24" ht="15.75" thickBot="1" x14ac:dyDescent="0.3"/>
    <row r="37" spans="2:24" ht="48.6" customHeight="1" thickBot="1" x14ac:dyDescent="0.3">
      <c r="B37" s="3" t="s">
        <v>1</v>
      </c>
      <c r="C37" s="4" t="s">
        <v>2</v>
      </c>
      <c r="D37" s="8" t="s">
        <v>19</v>
      </c>
      <c r="E37" s="8" t="s">
        <v>19</v>
      </c>
      <c r="F37" s="8" t="s">
        <v>19</v>
      </c>
      <c r="G37" s="8" t="s">
        <v>19</v>
      </c>
      <c r="H37" s="8" t="s">
        <v>19</v>
      </c>
      <c r="J37" s="3" t="s">
        <v>1</v>
      </c>
      <c r="K37" s="4" t="s">
        <v>2</v>
      </c>
      <c r="L37" s="8" t="s">
        <v>19</v>
      </c>
      <c r="M37" s="8" t="s">
        <v>19</v>
      </c>
      <c r="N37" s="8" t="s">
        <v>19</v>
      </c>
      <c r="O37" s="8" t="s">
        <v>19</v>
      </c>
      <c r="P37" s="8" t="s">
        <v>19</v>
      </c>
      <c r="R37" s="3" t="s">
        <v>1</v>
      </c>
      <c r="S37" s="4" t="s">
        <v>2</v>
      </c>
      <c r="T37" s="8" t="s">
        <v>19</v>
      </c>
      <c r="U37" s="8" t="s">
        <v>19</v>
      </c>
      <c r="V37" s="8" t="s">
        <v>19</v>
      </c>
      <c r="W37" s="8" t="s">
        <v>19</v>
      </c>
      <c r="X37" s="8" t="s">
        <v>19</v>
      </c>
    </row>
    <row r="38" spans="2:24" x14ac:dyDescent="0.25">
      <c r="B38" s="6">
        <v>1</v>
      </c>
      <c r="C38" s="7" t="s">
        <v>4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J38" s="6">
        <v>1</v>
      </c>
      <c r="K38" s="7" t="s">
        <v>4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R38" s="6">
        <v>1</v>
      </c>
      <c r="S38" s="7" t="s">
        <v>4</v>
      </c>
      <c r="T38" s="39">
        <f t="shared" ref="T38:T51" si="10">L38-D38</f>
        <v>0</v>
      </c>
      <c r="U38" s="39">
        <f t="shared" ref="U38:U51" si="11">M38-E38</f>
        <v>0</v>
      </c>
      <c r="V38" s="39">
        <f t="shared" ref="V38:V51" si="12">N38-F38</f>
        <v>0</v>
      </c>
      <c r="W38" s="39">
        <f t="shared" ref="W38:W51" si="13">O38-G38</f>
        <v>0</v>
      </c>
      <c r="X38" s="39">
        <f t="shared" ref="X38:X51" si="14">P38-H38</f>
        <v>0</v>
      </c>
    </row>
    <row r="39" spans="2:24" x14ac:dyDescent="0.25">
      <c r="B39" s="16">
        <v>2</v>
      </c>
      <c r="C39" s="15" t="s">
        <v>5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J39" s="30">
        <v>2</v>
      </c>
      <c r="K39" s="31" t="s">
        <v>5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R39" s="30">
        <v>2</v>
      </c>
      <c r="S39" s="31" t="s">
        <v>5</v>
      </c>
      <c r="T39" s="40">
        <f t="shared" si="10"/>
        <v>0</v>
      </c>
      <c r="U39" s="40">
        <f t="shared" si="11"/>
        <v>0</v>
      </c>
      <c r="V39" s="40">
        <f t="shared" si="12"/>
        <v>0</v>
      </c>
      <c r="W39" s="40">
        <f t="shared" si="13"/>
        <v>0</v>
      </c>
      <c r="X39" s="40">
        <f t="shared" si="14"/>
        <v>0</v>
      </c>
    </row>
    <row r="40" spans="2:24" x14ac:dyDescent="0.25">
      <c r="B40" s="16">
        <v>3</v>
      </c>
      <c r="C40" s="15" t="s">
        <v>6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J40" s="30">
        <v>3</v>
      </c>
      <c r="K40" s="31" t="s">
        <v>6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R40" s="30">
        <v>3</v>
      </c>
      <c r="S40" s="31" t="s">
        <v>6</v>
      </c>
      <c r="T40" s="40">
        <f t="shared" si="10"/>
        <v>0</v>
      </c>
      <c r="U40" s="40">
        <f t="shared" si="11"/>
        <v>0</v>
      </c>
      <c r="V40" s="40">
        <f t="shared" si="12"/>
        <v>0</v>
      </c>
      <c r="W40" s="40">
        <f t="shared" si="13"/>
        <v>0</v>
      </c>
      <c r="X40" s="40">
        <f t="shared" si="14"/>
        <v>0</v>
      </c>
    </row>
    <row r="41" spans="2:24" x14ac:dyDescent="0.25">
      <c r="B41" s="16">
        <v>4</v>
      </c>
      <c r="C41" s="15" t="s">
        <v>7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J41" s="30">
        <v>4</v>
      </c>
      <c r="K41" s="31" t="s">
        <v>7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R41" s="30">
        <v>4</v>
      </c>
      <c r="S41" s="31" t="s">
        <v>7</v>
      </c>
      <c r="T41" s="40">
        <f t="shared" si="10"/>
        <v>0</v>
      </c>
      <c r="U41" s="40">
        <f t="shared" si="11"/>
        <v>0</v>
      </c>
      <c r="V41" s="40">
        <f t="shared" si="12"/>
        <v>0</v>
      </c>
      <c r="W41" s="40">
        <f t="shared" si="13"/>
        <v>0</v>
      </c>
      <c r="X41" s="40">
        <f t="shared" si="14"/>
        <v>0</v>
      </c>
    </row>
    <row r="42" spans="2:24" x14ac:dyDescent="0.25">
      <c r="B42" s="16">
        <v>5</v>
      </c>
      <c r="C42" s="15" t="s">
        <v>8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J42" s="30">
        <v>5</v>
      </c>
      <c r="K42" s="31" t="s">
        <v>8</v>
      </c>
      <c r="L42" s="40">
        <v>0</v>
      </c>
      <c r="M42" s="40">
        <v>0</v>
      </c>
      <c r="N42" s="40">
        <v>7.2663000000000005E-2</v>
      </c>
      <c r="O42" s="40">
        <v>0.23941000000000001</v>
      </c>
      <c r="P42" s="40">
        <v>0.74373100000000003</v>
      </c>
      <c r="R42" s="30">
        <v>5</v>
      </c>
      <c r="S42" s="31" t="s">
        <v>8</v>
      </c>
      <c r="T42" s="40">
        <f t="shared" si="10"/>
        <v>0</v>
      </c>
      <c r="U42" s="40">
        <f t="shared" si="11"/>
        <v>0</v>
      </c>
      <c r="V42" s="40">
        <f t="shared" si="12"/>
        <v>7.2663000000000005E-2</v>
      </c>
      <c r="W42" s="40">
        <f t="shared" si="13"/>
        <v>0.23941000000000001</v>
      </c>
      <c r="X42" s="40">
        <f t="shared" si="14"/>
        <v>0.74373100000000003</v>
      </c>
    </row>
    <row r="43" spans="2:24" x14ac:dyDescent="0.25">
      <c r="B43" s="16">
        <v>6</v>
      </c>
      <c r="C43" s="15" t="s">
        <v>9</v>
      </c>
      <c r="D43" s="40">
        <v>0</v>
      </c>
      <c r="E43" s="40">
        <v>0</v>
      </c>
      <c r="F43" s="40">
        <v>1.924E-2</v>
      </c>
      <c r="G43" s="40">
        <v>0.31149199999999999</v>
      </c>
      <c r="H43" s="40">
        <v>0.84967199999999998</v>
      </c>
      <c r="J43" s="30">
        <v>6</v>
      </c>
      <c r="K43" s="31" t="s">
        <v>9</v>
      </c>
      <c r="L43" s="40">
        <v>0.91219899999999998</v>
      </c>
      <c r="M43" s="40">
        <v>0.71446200000000004</v>
      </c>
      <c r="N43" s="40">
        <v>1.2556769999999999</v>
      </c>
      <c r="O43" s="40">
        <v>1.4466239999999999</v>
      </c>
      <c r="P43" s="40">
        <v>1.777801</v>
      </c>
      <c r="R43" s="30">
        <v>6</v>
      </c>
      <c r="S43" s="31" t="s">
        <v>9</v>
      </c>
      <c r="T43" s="40">
        <f t="shared" si="10"/>
        <v>0.91219899999999998</v>
      </c>
      <c r="U43" s="40">
        <f t="shared" si="11"/>
        <v>0.71446200000000004</v>
      </c>
      <c r="V43" s="40">
        <f t="shared" si="12"/>
        <v>1.236437</v>
      </c>
      <c r="W43" s="40">
        <f t="shared" si="13"/>
        <v>1.135132</v>
      </c>
      <c r="X43" s="40">
        <f t="shared" si="14"/>
        <v>0.92812899999999998</v>
      </c>
    </row>
    <row r="44" spans="2:24" x14ac:dyDescent="0.25">
      <c r="B44" s="16">
        <v>7</v>
      </c>
      <c r="C44" s="15" t="s">
        <v>10</v>
      </c>
      <c r="D44" s="40">
        <v>2.4830019999999999</v>
      </c>
      <c r="E44" s="40">
        <v>2.2916660000000002</v>
      </c>
      <c r="F44" s="40">
        <v>2.9507469999999998</v>
      </c>
      <c r="G44" s="40">
        <v>3.347299</v>
      </c>
      <c r="H44" s="40">
        <v>4.3992649999999998</v>
      </c>
      <c r="J44" s="30">
        <v>7</v>
      </c>
      <c r="K44" s="31" t="s">
        <v>10</v>
      </c>
      <c r="L44" s="40">
        <v>2.616276</v>
      </c>
      <c r="M44" s="40">
        <v>2.5224220000000002</v>
      </c>
      <c r="N44" s="40">
        <v>2.921306</v>
      </c>
      <c r="O44" s="40">
        <v>3.1715149999999999</v>
      </c>
      <c r="P44" s="40">
        <v>3.7946149999999998</v>
      </c>
      <c r="R44" s="30">
        <v>7</v>
      </c>
      <c r="S44" s="31" t="s">
        <v>10</v>
      </c>
      <c r="T44" s="40">
        <f t="shared" si="10"/>
        <v>0.13327400000000011</v>
      </c>
      <c r="U44" s="40">
        <f t="shared" si="11"/>
        <v>0.23075599999999996</v>
      </c>
      <c r="V44" s="40">
        <f t="shared" si="12"/>
        <v>-2.9440999999999828E-2</v>
      </c>
      <c r="W44" s="40">
        <f t="shared" si="13"/>
        <v>-0.17578400000000016</v>
      </c>
      <c r="X44" s="40">
        <f t="shared" si="14"/>
        <v>-0.60464999999999991</v>
      </c>
    </row>
    <row r="45" spans="2:24" x14ac:dyDescent="0.25">
      <c r="B45" s="16">
        <v>8</v>
      </c>
      <c r="C45" s="15" t="s">
        <v>11</v>
      </c>
      <c r="D45" s="40">
        <v>5.7825949999999997</v>
      </c>
      <c r="E45" s="40">
        <v>3.819779</v>
      </c>
      <c r="F45" s="40">
        <v>4.627542</v>
      </c>
      <c r="G45" s="40">
        <v>4.9662139999999999</v>
      </c>
      <c r="H45" s="40">
        <v>5.8335379999999999</v>
      </c>
      <c r="J45" s="30">
        <v>8</v>
      </c>
      <c r="K45" s="31" t="s">
        <v>11</v>
      </c>
      <c r="L45" s="40">
        <v>4.4910449999999997</v>
      </c>
      <c r="M45" s="40">
        <v>3.3906670000000001</v>
      </c>
      <c r="N45" s="40">
        <v>3.8740299999999999</v>
      </c>
      <c r="O45" s="40">
        <v>4.0913529999999998</v>
      </c>
      <c r="P45" s="40">
        <v>4.6095430000000004</v>
      </c>
      <c r="R45" s="30">
        <v>8</v>
      </c>
      <c r="S45" s="31" t="s">
        <v>11</v>
      </c>
      <c r="T45" s="40">
        <f t="shared" si="10"/>
        <v>-1.29155</v>
      </c>
      <c r="U45" s="40">
        <f t="shared" si="11"/>
        <v>-0.42911199999999994</v>
      </c>
      <c r="V45" s="40">
        <f t="shared" si="12"/>
        <v>-0.75351200000000018</v>
      </c>
      <c r="W45" s="40">
        <f t="shared" si="13"/>
        <v>-0.87486100000000011</v>
      </c>
      <c r="X45" s="40">
        <f t="shared" si="14"/>
        <v>-1.2239949999999995</v>
      </c>
    </row>
    <row r="46" spans="2:24" x14ac:dyDescent="0.25">
      <c r="B46" s="16">
        <v>9</v>
      </c>
      <c r="C46" s="15" t="s">
        <v>12</v>
      </c>
      <c r="D46" s="40">
        <v>3.9023819999999998</v>
      </c>
      <c r="E46" s="40">
        <v>5.1577469999999996</v>
      </c>
      <c r="F46" s="40">
        <v>5.80802</v>
      </c>
      <c r="G46" s="40">
        <v>5.9844350000000004</v>
      </c>
      <c r="H46" s="40">
        <v>7.320322</v>
      </c>
      <c r="J46" s="30">
        <v>9</v>
      </c>
      <c r="K46" s="31" t="s">
        <v>12</v>
      </c>
      <c r="L46" s="40">
        <v>3.422742</v>
      </c>
      <c r="M46" s="40">
        <v>4.1508770000000004</v>
      </c>
      <c r="N46" s="40">
        <v>4.5447569999999997</v>
      </c>
      <c r="O46" s="40">
        <v>4.6698870000000001</v>
      </c>
      <c r="P46" s="40">
        <v>5.454307</v>
      </c>
      <c r="R46" s="30">
        <v>9</v>
      </c>
      <c r="S46" s="31" t="s">
        <v>12</v>
      </c>
      <c r="T46" s="40">
        <f t="shared" si="10"/>
        <v>-0.47963999999999984</v>
      </c>
      <c r="U46" s="40">
        <f t="shared" si="11"/>
        <v>-1.0068699999999993</v>
      </c>
      <c r="V46" s="40">
        <f t="shared" si="12"/>
        <v>-1.2632630000000002</v>
      </c>
      <c r="W46" s="40">
        <f t="shared" si="13"/>
        <v>-1.3145480000000003</v>
      </c>
      <c r="X46" s="40">
        <f t="shared" si="14"/>
        <v>-1.866015</v>
      </c>
    </row>
    <row r="47" spans="2:24" x14ac:dyDescent="0.25">
      <c r="B47" s="16">
        <v>10</v>
      </c>
      <c r="C47" s="15" t="s">
        <v>13</v>
      </c>
      <c r="D47" s="40">
        <v>9.6766799999999993</v>
      </c>
      <c r="E47" s="40">
        <v>4.8255650000000001</v>
      </c>
      <c r="F47" s="40">
        <v>4.5322319999999996</v>
      </c>
      <c r="G47" s="40">
        <v>4.1748279999999998</v>
      </c>
      <c r="H47" s="40">
        <v>6.2914149999999998</v>
      </c>
      <c r="J47" s="30">
        <v>10</v>
      </c>
      <c r="K47" s="31" t="s">
        <v>13</v>
      </c>
      <c r="L47" s="40">
        <v>6.7035929999999997</v>
      </c>
      <c r="M47" s="40">
        <v>3.9621369999999998</v>
      </c>
      <c r="N47" s="40">
        <v>3.819877</v>
      </c>
      <c r="O47" s="40">
        <v>3.641702</v>
      </c>
      <c r="P47" s="40">
        <v>4.8697010000000001</v>
      </c>
      <c r="R47" s="30">
        <v>10</v>
      </c>
      <c r="S47" s="31" t="s">
        <v>13</v>
      </c>
      <c r="T47" s="40">
        <f t="shared" si="10"/>
        <v>-2.9730869999999996</v>
      </c>
      <c r="U47" s="40">
        <f t="shared" si="11"/>
        <v>-0.86342800000000031</v>
      </c>
      <c r="V47" s="40">
        <f t="shared" si="12"/>
        <v>-0.71235499999999963</v>
      </c>
      <c r="W47" s="40">
        <f t="shared" si="13"/>
        <v>-0.53312599999999977</v>
      </c>
      <c r="X47" s="40">
        <f t="shared" si="14"/>
        <v>-1.4217139999999997</v>
      </c>
    </row>
    <row r="48" spans="2:24" x14ac:dyDescent="0.25">
      <c r="B48" s="16">
        <v>11</v>
      </c>
      <c r="C48" s="15" t="s">
        <v>14</v>
      </c>
      <c r="D48" s="40">
        <v>8.3598719999999993</v>
      </c>
      <c r="E48" s="40">
        <v>8.7839130000000001</v>
      </c>
      <c r="F48" s="40">
        <v>8.3556509999999999</v>
      </c>
      <c r="G48" s="40">
        <v>8.1642250000000001</v>
      </c>
      <c r="H48" s="40">
        <v>10.550526</v>
      </c>
      <c r="J48" s="30">
        <v>11</v>
      </c>
      <c r="K48" s="31" t="s">
        <v>14</v>
      </c>
      <c r="L48" s="40">
        <v>5.9554070000000001</v>
      </c>
      <c r="M48" s="40">
        <v>6.2111980000000004</v>
      </c>
      <c r="N48" s="40">
        <v>5.9922740000000001</v>
      </c>
      <c r="O48" s="40">
        <v>5.908404</v>
      </c>
      <c r="P48" s="40">
        <v>7.28965</v>
      </c>
      <c r="R48" s="30">
        <v>11</v>
      </c>
      <c r="S48" s="31" t="s">
        <v>14</v>
      </c>
      <c r="T48" s="40">
        <f t="shared" si="10"/>
        <v>-2.4044649999999992</v>
      </c>
      <c r="U48" s="40">
        <f t="shared" si="11"/>
        <v>-2.5727149999999996</v>
      </c>
      <c r="V48" s="40">
        <f t="shared" si="12"/>
        <v>-2.3633769999999998</v>
      </c>
      <c r="W48" s="40">
        <f t="shared" si="13"/>
        <v>-2.2558210000000001</v>
      </c>
      <c r="X48" s="40">
        <f t="shared" si="14"/>
        <v>-3.2608759999999997</v>
      </c>
    </row>
    <row r="49" spans="2:24" x14ac:dyDescent="0.25">
      <c r="B49" s="16">
        <v>12</v>
      </c>
      <c r="C49" s="15" t="s">
        <v>15</v>
      </c>
      <c r="D49" s="40">
        <v>10.196982</v>
      </c>
      <c r="E49" s="40">
        <v>11.28293</v>
      </c>
      <c r="F49" s="40">
        <v>11.89433</v>
      </c>
      <c r="G49" s="40">
        <v>11.628491</v>
      </c>
      <c r="H49" s="40">
        <v>13.209768</v>
      </c>
      <c r="J49" s="30">
        <v>12</v>
      </c>
      <c r="K49" s="31" t="s">
        <v>15</v>
      </c>
      <c r="L49" s="40">
        <v>6.9992200000000002</v>
      </c>
      <c r="M49" s="40">
        <v>7.631094</v>
      </c>
      <c r="N49" s="40">
        <v>8.0028869999999994</v>
      </c>
      <c r="O49" s="40">
        <v>7.8767370000000003</v>
      </c>
      <c r="P49" s="40">
        <v>8.8005829999999996</v>
      </c>
      <c r="R49" s="30">
        <v>12</v>
      </c>
      <c r="S49" s="31" t="s">
        <v>15</v>
      </c>
      <c r="T49" s="40">
        <f t="shared" si="10"/>
        <v>-3.197762</v>
      </c>
      <c r="U49" s="40">
        <f t="shared" si="11"/>
        <v>-3.6518360000000003</v>
      </c>
      <c r="V49" s="40">
        <f t="shared" si="12"/>
        <v>-3.8914430000000007</v>
      </c>
      <c r="W49" s="40">
        <f t="shared" si="13"/>
        <v>-3.751754</v>
      </c>
      <c r="X49" s="40">
        <f t="shared" si="14"/>
        <v>-4.4091850000000008</v>
      </c>
    </row>
    <row r="50" spans="2:24" x14ac:dyDescent="0.25">
      <c r="B50" s="16">
        <v>13</v>
      </c>
      <c r="C50" s="15" t="s">
        <v>16</v>
      </c>
      <c r="D50" s="40">
        <v>10.361810999999999</v>
      </c>
      <c r="E50" s="40">
        <v>11.038306</v>
      </c>
      <c r="F50" s="40">
        <v>9.9305450000000004</v>
      </c>
      <c r="G50" s="40">
        <v>9.9069140000000004</v>
      </c>
      <c r="H50" s="40">
        <v>12.146981</v>
      </c>
      <c r="J50" s="30">
        <v>13</v>
      </c>
      <c r="K50" s="31" t="s">
        <v>16</v>
      </c>
      <c r="L50" s="40">
        <v>7.0928719999999998</v>
      </c>
      <c r="M50" s="40">
        <v>7.4921030000000002</v>
      </c>
      <c r="N50" s="40">
        <v>6.8871000000000002</v>
      </c>
      <c r="O50" s="40">
        <v>6.8985690000000002</v>
      </c>
      <c r="P50" s="40">
        <v>8.1967269999999992</v>
      </c>
      <c r="R50" s="30">
        <v>13</v>
      </c>
      <c r="S50" s="31" t="s">
        <v>16</v>
      </c>
      <c r="T50" s="40">
        <f t="shared" si="10"/>
        <v>-3.2689389999999996</v>
      </c>
      <c r="U50" s="40">
        <f t="shared" si="11"/>
        <v>-3.5462030000000002</v>
      </c>
      <c r="V50" s="40">
        <f t="shared" si="12"/>
        <v>-3.0434450000000002</v>
      </c>
      <c r="W50" s="40">
        <f t="shared" si="13"/>
        <v>-3.0083450000000003</v>
      </c>
      <c r="X50" s="40">
        <f t="shared" si="14"/>
        <v>-3.950254000000001</v>
      </c>
    </row>
    <row r="51" spans="2:24" ht="15.75" thickBot="1" x14ac:dyDescent="0.3">
      <c r="B51" s="17">
        <v>14</v>
      </c>
      <c r="C51" s="18" t="s">
        <v>17</v>
      </c>
      <c r="D51" s="34">
        <v>12.914674</v>
      </c>
      <c r="E51" s="34">
        <v>14.478382999999999</v>
      </c>
      <c r="F51" s="34">
        <v>6.4161799999999998</v>
      </c>
      <c r="G51" s="34">
        <v>5.367686</v>
      </c>
      <c r="H51" s="34">
        <v>8.0094940000000001</v>
      </c>
      <c r="J51" s="32">
        <v>14</v>
      </c>
      <c r="K51" s="33" t="s">
        <v>17</v>
      </c>
      <c r="L51" s="34">
        <v>8.5433620000000001</v>
      </c>
      <c r="M51" s="34">
        <v>9.4466920000000005</v>
      </c>
      <c r="N51" s="34">
        <v>4.8903020000000001</v>
      </c>
      <c r="O51" s="34">
        <v>4.3194619999999997</v>
      </c>
      <c r="P51" s="34">
        <v>5.8458810000000003</v>
      </c>
      <c r="R51" s="32">
        <v>14</v>
      </c>
      <c r="S51" s="33" t="s">
        <v>17</v>
      </c>
      <c r="T51" s="34">
        <f t="shared" si="10"/>
        <v>-4.3713119999999996</v>
      </c>
      <c r="U51" s="34">
        <f t="shared" si="11"/>
        <v>-5.0316909999999986</v>
      </c>
      <c r="V51" s="34">
        <f t="shared" si="12"/>
        <v>-1.5258779999999996</v>
      </c>
      <c r="W51" s="34">
        <f t="shared" si="13"/>
        <v>-1.0482240000000003</v>
      </c>
      <c r="X51" s="34">
        <f t="shared" si="14"/>
        <v>-2.1636129999999998</v>
      </c>
    </row>
    <row r="52" spans="2:24" ht="15.75" thickBot="1" x14ac:dyDescent="0.3"/>
    <row r="53" spans="2:24" ht="15.75" thickBot="1" x14ac:dyDescent="0.3">
      <c r="B53" s="1" t="s">
        <v>20</v>
      </c>
      <c r="C53" s="9"/>
      <c r="J53" s="1" t="s">
        <v>20</v>
      </c>
      <c r="K53" s="9"/>
      <c r="R53" s="1" t="s">
        <v>20</v>
      </c>
      <c r="S53" s="9"/>
    </row>
    <row r="54" spans="2:24" ht="26.25" thickBot="1" x14ac:dyDescent="0.3">
      <c r="C54" s="8" t="s">
        <v>21</v>
      </c>
      <c r="D54" s="8" t="s">
        <v>22</v>
      </c>
      <c r="E54" s="8" t="s">
        <v>22</v>
      </c>
      <c r="F54" s="8" t="s">
        <v>22</v>
      </c>
      <c r="G54" s="8" t="s">
        <v>22</v>
      </c>
      <c r="H54" s="8" t="s">
        <v>22</v>
      </c>
      <c r="K54" s="8" t="s">
        <v>21</v>
      </c>
      <c r="L54" s="8" t="s">
        <v>22</v>
      </c>
      <c r="M54" s="8" t="s">
        <v>22</v>
      </c>
      <c r="N54" s="8" t="s">
        <v>22</v>
      </c>
      <c r="O54" s="8" t="s">
        <v>22</v>
      </c>
      <c r="P54" s="8" t="s">
        <v>22</v>
      </c>
      <c r="S54" s="8" t="s">
        <v>21</v>
      </c>
      <c r="T54" s="8" t="s">
        <v>22</v>
      </c>
      <c r="U54" s="8" t="s">
        <v>22</v>
      </c>
      <c r="V54" s="8" t="s">
        <v>22</v>
      </c>
      <c r="W54" s="8" t="s">
        <v>22</v>
      </c>
      <c r="X54" s="8" t="s">
        <v>22</v>
      </c>
    </row>
    <row r="55" spans="2:24" x14ac:dyDescent="0.25">
      <c r="C55" s="7" t="s">
        <v>23</v>
      </c>
      <c r="D55" s="35">
        <v>49.290694999999999</v>
      </c>
      <c r="E55" s="35">
        <v>50.797364130282944</v>
      </c>
      <c r="F55" s="35">
        <v>53.019207365781888</v>
      </c>
      <c r="G55" s="35">
        <v>54.667435407132402</v>
      </c>
      <c r="H55" s="35">
        <v>55.484502998049166</v>
      </c>
      <c r="K55" s="7" t="s">
        <v>23</v>
      </c>
      <c r="L55" s="35">
        <v>50.686456328626058</v>
      </c>
      <c r="M55" s="35">
        <v>51.523635487211038</v>
      </c>
      <c r="N55" s="35">
        <v>53.852446793222178</v>
      </c>
      <c r="O55" s="35">
        <v>55.292505799652467</v>
      </c>
      <c r="P55" s="35">
        <v>56.34621828223117</v>
      </c>
      <c r="S55" s="7" t="s">
        <v>23</v>
      </c>
      <c r="T55" s="35">
        <f t="shared" ref="T55:T75" si="15">L55-D55</f>
        <v>1.3957613286260582</v>
      </c>
      <c r="U55" s="35">
        <f t="shared" ref="U55:U75" si="16">M55-E55</f>
        <v>0.72627135692809475</v>
      </c>
      <c r="V55" s="35">
        <f t="shared" ref="V55:V75" si="17">N55-F55</f>
        <v>0.83323942744029011</v>
      </c>
      <c r="W55" s="35">
        <f t="shared" ref="W55:W75" si="18">O55-G55</f>
        <v>0.62507039252006535</v>
      </c>
      <c r="X55" s="35">
        <f t="shared" ref="X55:X75" si="19">P55-H55</f>
        <v>0.86171528418200438</v>
      </c>
    </row>
    <row r="56" spans="2:24" x14ac:dyDescent="0.25">
      <c r="C56" s="19" t="s">
        <v>24</v>
      </c>
      <c r="D56" s="35">
        <v>56.512585000000001</v>
      </c>
      <c r="E56" s="35">
        <v>34.460269578465947</v>
      </c>
      <c r="F56" s="35">
        <v>36.218131508845126</v>
      </c>
      <c r="G56" s="35">
        <v>37.614744831431388</v>
      </c>
      <c r="H56" s="35">
        <v>38.45366413500652</v>
      </c>
      <c r="K56" s="35" t="s">
        <v>24</v>
      </c>
      <c r="L56" s="35">
        <v>58.11266052035517</v>
      </c>
      <c r="M56" s="35">
        <v>34.952962598573663</v>
      </c>
      <c r="N56" s="35">
        <v>36.787328534994259</v>
      </c>
      <c r="O56" s="35">
        <v>38.044833844044135</v>
      </c>
      <c r="P56" s="35">
        <v>39.050877921333509</v>
      </c>
      <c r="S56" s="35" t="s">
        <v>24</v>
      </c>
      <c r="T56" s="35">
        <f t="shared" si="15"/>
        <v>1.6000755203551691</v>
      </c>
      <c r="U56" s="35">
        <f t="shared" si="16"/>
        <v>0.49269302010771554</v>
      </c>
      <c r="V56" s="35">
        <f t="shared" si="17"/>
        <v>0.56919702614913348</v>
      </c>
      <c r="W56" s="35">
        <f t="shared" si="18"/>
        <v>0.43008901261274701</v>
      </c>
      <c r="X56" s="35">
        <f t="shared" si="19"/>
        <v>0.59721378632698929</v>
      </c>
    </row>
    <row r="57" spans="2:24" x14ac:dyDescent="0.25">
      <c r="C57" s="19" t="s">
        <v>25</v>
      </c>
      <c r="D57" s="35">
        <v>133.60678999999999</v>
      </c>
      <c r="E57" s="35">
        <v>125.01783780405884</v>
      </c>
      <c r="F57" s="35">
        <v>131.39515581063077</v>
      </c>
      <c r="G57" s="35">
        <v>136.4619060123525</v>
      </c>
      <c r="H57" s="35">
        <v>139.50540737516798</v>
      </c>
      <c r="K57" s="35" t="s">
        <v>25</v>
      </c>
      <c r="L57" s="35">
        <v>137.3898740366196</v>
      </c>
      <c r="M57" s="35">
        <v>126.80527060213274</v>
      </c>
      <c r="N57" s="35">
        <v>133.46013621746232</v>
      </c>
      <c r="O57" s="35">
        <v>138.02221877478451</v>
      </c>
      <c r="P57" s="35">
        <v>141.67202931941512</v>
      </c>
      <c r="S57" s="35" t="s">
        <v>25</v>
      </c>
      <c r="T57" s="35">
        <f t="shared" si="15"/>
        <v>3.7830840366196128</v>
      </c>
      <c r="U57" s="35">
        <f t="shared" si="16"/>
        <v>1.787432798073894</v>
      </c>
      <c r="V57" s="35">
        <f t="shared" si="17"/>
        <v>2.0649804068315518</v>
      </c>
      <c r="W57" s="35">
        <f t="shared" si="18"/>
        <v>1.5603127624320052</v>
      </c>
      <c r="X57" s="35">
        <f t="shared" si="19"/>
        <v>2.1666219442471402</v>
      </c>
    </row>
    <row r="58" spans="2:24" x14ac:dyDescent="0.25">
      <c r="C58" s="19" t="s">
        <v>26</v>
      </c>
      <c r="D58" s="35">
        <v>277.65878499999997</v>
      </c>
      <c r="E58" s="35">
        <v>288.72897986536174</v>
      </c>
      <c r="F58" s="35">
        <v>303.45741026103389</v>
      </c>
      <c r="G58" s="35">
        <v>315.1590813399128</v>
      </c>
      <c r="H58" s="35">
        <v>322.18805463796173</v>
      </c>
      <c r="K58" s="35" t="s">
        <v>26</v>
      </c>
      <c r="L58" s="35">
        <v>285.52021387797583</v>
      </c>
      <c r="M58" s="35">
        <v>292.85705996521614</v>
      </c>
      <c r="N58" s="35">
        <v>308.22648719260656</v>
      </c>
      <c r="O58" s="35">
        <v>318.76262720249588</v>
      </c>
      <c r="P58" s="35">
        <v>327.19187293065085</v>
      </c>
      <c r="S58" s="35" t="s">
        <v>26</v>
      </c>
      <c r="T58" s="35">
        <f t="shared" si="15"/>
        <v>7.8614288779758681</v>
      </c>
      <c r="U58" s="35">
        <f t="shared" si="16"/>
        <v>4.1280800998544009</v>
      </c>
      <c r="V58" s="35">
        <f t="shared" si="17"/>
        <v>4.7690769315726698</v>
      </c>
      <c r="W58" s="35">
        <f t="shared" si="18"/>
        <v>3.6035458625830756</v>
      </c>
      <c r="X58" s="35">
        <f t="shared" si="19"/>
        <v>5.0038182926891182</v>
      </c>
    </row>
    <row r="59" spans="2:24" x14ac:dyDescent="0.25">
      <c r="C59" s="19" t="s">
        <v>27</v>
      </c>
      <c r="D59" s="35">
        <v>755.03425500000003</v>
      </c>
      <c r="E59" s="35">
        <v>859.60466112314293</v>
      </c>
      <c r="F59" s="35">
        <v>903.45418196116702</v>
      </c>
      <c r="G59" s="35">
        <v>938.29242718000398</v>
      </c>
      <c r="H59" s="35">
        <v>959.21910455312593</v>
      </c>
      <c r="K59" s="35" t="s">
        <v>27</v>
      </c>
      <c r="L59" s="35">
        <v>776.41220617366139</v>
      </c>
      <c r="M59" s="35">
        <v>871.89479180894841</v>
      </c>
      <c r="N59" s="35">
        <v>917.65269006224628</v>
      </c>
      <c r="O59" s="35">
        <v>949.02091318612611</v>
      </c>
      <c r="P59" s="35">
        <v>974.11648523799704</v>
      </c>
      <c r="S59" s="35" t="s">
        <v>27</v>
      </c>
      <c r="T59" s="35">
        <f t="shared" si="15"/>
        <v>21.377951173661359</v>
      </c>
      <c r="U59" s="35">
        <f t="shared" si="16"/>
        <v>12.29013068580548</v>
      </c>
      <c r="V59" s="35">
        <f t="shared" si="17"/>
        <v>14.198508101079256</v>
      </c>
      <c r="W59" s="35">
        <f t="shared" si="18"/>
        <v>10.728486006122125</v>
      </c>
      <c r="X59" s="35">
        <f t="shared" si="19"/>
        <v>14.897380684871109</v>
      </c>
    </row>
    <row r="60" spans="2:24" x14ac:dyDescent="0.25">
      <c r="C60" s="19" t="s">
        <v>28</v>
      </c>
      <c r="D60" s="35">
        <v>1426.3141499999999</v>
      </c>
      <c r="E60" s="35">
        <v>1545.1879659505985</v>
      </c>
      <c r="F60" s="35">
        <v>1624.0099581709369</v>
      </c>
      <c r="G60" s="35">
        <v>1686.6336731199085</v>
      </c>
      <c r="H60" s="35">
        <v>1724.2505585402705</v>
      </c>
      <c r="K60" s="35" t="s">
        <v>28</v>
      </c>
      <c r="L60" s="35">
        <v>1466.6984186447723</v>
      </c>
      <c r="M60" s="35">
        <v>1567.2801705354993</v>
      </c>
      <c r="N60" s="35">
        <v>1649.5325790273362</v>
      </c>
      <c r="O60" s="35">
        <v>1705.9187331239682</v>
      </c>
      <c r="P60" s="35">
        <v>1751.0294423685309</v>
      </c>
      <c r="S60" s="35" t="s">
        <v>28</v>
      </c>
      <c r="T60" s="35">
        <f t="shared" si="15"/>
        <v>40.384268644772419</v>
      </c>
      <c r="U60" s="35">
        <f t="shared" si="16"/>
        <v>22.092204584900855</v>
      </c>
      <c r="V60" s="35">
        <f t="shared" si="17"/>
        <v>25.522620856399271</v>
      </c>
      <c r="W60" s="35">
        <f t="shared" si="18"/>
        <v>19.285060004059687</v>
      </c>
      <c r="X60" s="35">
        <f t="shared" si="19"/>
        <v>26.778883828260405</v>
      </c>
    </row>
    <row r="61" spans="2:24" x14ac:dyDescent="0.25">
      <c r="C61" s="19" t="s">
        <v>29</v>
      </c>
      <c r="D61" s="35">
        <v>2383.1277049999999</v>
      </c>
      <c r="E61" s="35">
        <v>2628.5532356323183</v>
      </c>
      <c r="F61" s="35">
        <v>2762.6390603056248</v>
      </c>
      <c r="G61" s="35">
        <v>2869.1696392278905</v>
      </c>
      <c r="H61" s="35">
        <v>2933.160550408249</v>
      </c>
      <c r="K61" s="35" t="s">
        <v>29</v>
      </c>
      <c r="L61" s="35">
        <v>2450.6027509591249</v>
      </c>
      <c r="M61" s="35">
        <v>2666.1347707746577</v>
      </c>
      <c r="N61" s="35">
        <v>2806.0561520201813</v>
      </c>
      <c r="O61" s="35">
        <v>2901.9758789799907</v>
      </c>
      <c r="P61" s="35">
        <v>2978.714698696022</v>
      </c>
      <c r="S61" s="35" t="s">
        <v>29</v>
      </c>
      <c r="T61" s="35">
        <f t="shared" si="15"/>
        <v>67.475045959125055</v>
      </c>
      <c r="U61" s="35">
        <f t="shared" si="16"/>
        <v>37.581535142339362</v>
      </c>
      <c r="V61" s="35">
        <f t="shared" si="17"/>
        <v>43.417091714556591</v>
      </c>
      <c r="W61" s="35">
        <f t="shared" si="18"/>
        <v>32.806239752100282</v>
      </c>
      <c r="X61" s="35">
        <f t="shared" si="19"/>
        <v>45.554148287772932</v>
      </c>
    </row>
    <row r="62" spans="2:24" x14ac:dyDescent="0.25">
      <c r="C62" s="19" t="s">
        <v>30</v>
      </c>
      <c r="D62" s="35">
        <v>3741.9340100000004</v>
      </c>
      <c r="E62" s="35">
        <v>4190.8379450843222</v>
      </c>
      <c r="F62" s="35">
        <v>4404.617888484875</v>
      </c>
      <c r="G62" s="35">
        <v>4574.4650829061948</v>
      </c>
      <c r="H62" s="35">
        <v>4676.4890918095771</v>
      </c>
      <c r="K62" s="35" t="s">
        <v>30</v>
      </c>
      <c r="L62" s="35">
        <v>3847.8821431365159</v>
      </c>
      <c r="M62" s="35">
        <v>4250.7561241700678</v>
      </c>
      <c r="N62" s="35">
        <v>4473.8399962801541</v>
      </c>
      <c r="O62" s="35">
        <v>4626.769762349204</v>
      </c>
      <c r="P62" s="35">
        <v>4749.1184190807326</v>
      </c>
      <c r="S62" s="35" t="s">
        <v>30</v>
      </c>
      <c r="T62" s="35">
        <f t="shared" si="15"/>
        <v>105.94813313651548</v>
      </c>
      <c r="U62" s="35">
        <f t="shared" si="16"/>
        <v>59.918179085745578</v>
      </c>
      <c r="V62" s="35">
        <f t="shared" si="17"/>
        <v>69.222107795279044</v>
      </c>
      <c r="W62" s="35">
        <f t="shared" si="18"/>
        <v>52.304679443009263</v>
      </c>
      <c r="X62" s="35">
        <f t="shared" si="19"/>
        <v>72.629327271155489</v>
      </c>
    </row>
    <row r="63" spans="2:24" x14ac:dyDescent="0.25">
      <c r="C63" s="19" t="s">
        <v>31</v>
      </c>
      <c r="D63" s="35">
        <v>8299.935019999999</v>
      </c>
      <c r="E63" s="35">
        <v>9772.7281123478151</v>
      </c>
      <c r="F63" s="35">
        <v>10271.247332156176</v>
      </c>
      <c r="G63" s="35">
        <v>10667.318588901282</v>
      </c>
      <c r="H63" s="35">
        <v>10905.231128829966</v>
      </c>
      <c r="K63" s="35" t="s">
        <v>31</v>
      </c>
      <c r="L63" s="35">
        <v>8534.9367875194948</v>
      </c>
      <c r="M63" s="35">
        <v>9912.4529313136281</v>
      </c>
      <c r="N63" s="35">
        <v>10432.668233587208</v>
      </c>
      <c r="O63" s="35">
        <v>10789.289282566402</v>
      </c>
      <c r="P63" s="35">
        <v>11074.597417315608</v>
      </c>
      <c r="S63" s="35" t="s">
        <v>31</v>
      </c>
      <c r="T63" s="35">
        <f t="shared" si="15"/>
        <v>235.00176751949584</v>
      </c>
      <c r="U63" s="35">
        <f t="shared" si="16"/>
        <v>139.72481896581303</v>
      </c>
      <c r="V63" s="35">
        <f t="shared" si="17"/>
        <v>161.42090143103269</v>
      </c>
      <c r="W63" s="35">
        <f t="shared" si="18"/>
        <v>121.97069366512005</v>
      </c>
      <c r="X63" s="35">
        <f t="shared" si="19"/>
        <v>169.36628848564214</v>
      </c>
    </row>
    <row r="64" spans="2:24" x14ac:dyDescent="0.25">
      <c r="C64" s="19" t="s">
        <v>32</v>
      </c>
      <c r="D64" s="35">
        <v>7968.0817649999999</v>
      </c>
      <c r="E64" s="35">
        <v>8124.3667789201409</v>
      </c>
      <c r="F64" s="35">
        <v>8538.8010025579479</v>
      </c>
      <c r="G64" s="35">
        <v>8868.0671116108933</v>
      </c>
      <c r="H64" s="35">
        <v>9065.8510582698509</v>
      </c>
      <c r="K64" s="35" t="s">
        <v>32</v>
      </c>
      <c r="L64" s="35">
        <v>8193.6877120138597</v>
      </c>
      <c r="M64" s="35">
        <v>8240.5242801159602</v>
      </c>
      <c r="N64" s="35">
        <v>8672.9951184622478</v>
      </c>
      <c r="O64" s="35">
        <v>8969.4650672505977</v>
      </c>
      <c r="P64" s="35">
        <v>9206.650416629489</v>
      </c>
      <c r="S64" s="35" t="s">
        <v>32</v>
      </c>
      <c r="T64" s="35">
        <f t="shared" si="15"/>
        <v>225.6059470138598</v>
      </c>
      <c r="U64" s="35">
        <f t="shared" si="16"/>
        <v>116.15750119581935</v>
      </c>
      <c r="V64" s="35">
        <f t="shared" si="17"/>
        <v>134.19411590429991</v>
      </c>
      <c r="W64" s="35">
        <f t="shared" si="18"/>
        <v>101.39795563970438</v>
      </c>
      <c r="X64" s="35">
        <f t="shared" si="19"/>
        <v>140.79935835963806</v>
      </c>
    </row>
    <row r="65" spans="2:24" x14ac:dyDescent="0.25">
      <c r="C65" s="19" t="s">
        <v>33</v>
      </c>
      <c r="D65" s="35">
        <v>22921.867504999998</v>
      </c>
      <c r="E65" s="35">
        <v>24516.273966294637</v>
      </c>
      <c r="F65" s="35">
        <v>25766.88010511098</v>
      </c>
      <c r="G65" s="35">
        <v>26760.481004359255</v>
      </c>
      <c r="H65" s="35">
        <v>27357.318340040267</v>
      </c>
      <c r="K65" s="35" t="s">
        <v>33</v>
      </c>
      <c r="L65" s="35">
        <v>23570.870519906519</v>
      </c>
      <c r="M65" s="35">
        <v>24866.793483698239</v>
      </c>
      <c r="N65" s="35">
        <v>26171.827321269509</v>
      </c>
      <c r="O65" s="35">
        <v>27066.461781413196</v>
      </c>
      <c r="P65" s="35">
        <v>27782.197686056472</v>
      </c>
      <c r="S65" s="35" t="s">
        <v>33</v>
      </c>
      <c r="T65" s="35">
        <f t="shared" si="15"/>
        <v>649.00301490652055</v>
      </c>
      <c r="U65" s="35">
        <f t="shared" si="16"/>
        <v>350.51951740360164</v>
      </c>
      <c r="V65" s="35">
        <f t="shared" si="17"/>
        <v>404.94721615852905</v>
      </c>
      <c r="W65" s="35">
        <f t="shared" si="18"/>
        <v>305.98077705394098</v>
      </c>
      <c r="X65" s="35">
        <f t="shared" si="19"/>
        <v>424.87934601620509</v>
      </c>
    </row>
    <row r="66" spans="2:24" x14ac:dyDescent="0.25">
      <c r="C66" s="19" t="s">
        <v>34</v>
      </c>
      <c r="D66" s="35">
        <v>44455.324285000002</v>
      </c>
      <c r="E66" s="35">
        <v>47045.273129019355</v>
      </c>
      <c r="F66" s="35">
        <v>49445.112005772418</v>
      </c>
      <c r="G66" s="35">
        <v>51351.773097528829</v>
      </c>
      <c r="H66" s="35">
        <v>52497.068484148826</v>
      </c>
      <c r="K66" s="35" t="s">
        <v>34</v>
      </c>
      <c r="L66" s="35">
        <v>45714.019085175089</v>
      </c>
      <c r="M66" s="35">
        <v>47717.899257115969</v>
      </c>
      <c r="N66" s="35">
        <v>50222.181654007123</v>
      </c>
      <c r="O66" s="35">
        <v>51938.932029123513</v>
      </c>
      <c r="P66" s="35">
        <v>53312.3867053309</v>
      </c>
      <c r="S66" s="35" t="s">
        <v>34</v>
      </c>
      <c r="T66" s="35">
        <f t="shared" si="15"/>
        <v>1258.6948001750861</v>
      </c>
      <c r="U66" s="35">
        <f t="shared" si="16"/>
        <v>672.62612809661368</v>
      </c>
      <c r="V66" s="35">
        <f t="shared" si="17"/>
        <v>777.0696482347048</v>
      </c>
      <c r="W66" s="35">
        <f t="shared" si="18"/>
        <v>587.15893159468396</v>
      </c>
      <c r="X66" s="35">
        <f t="shared" si="19"/>
        <v>815.31822118207492</v>
      </c>
    </row>
    <row r="67" spans="2:24" x14ac:dyDescent="0.25">
      <c r="C67" s="19" t="s">
        <v>35</v>
      </c>
      <c r="D67" s="35">
        <v>115923.25868499999</v>
      </c>
      <c r="E67" s="35">
        <v>120288.89061174767</v>
      </c>
      <c r="F67" s="35">
        <v>126424.97904171377</v>
      </c>
      <c r="G67" s="35">
        <v>131300.07344006022</v>
      </c>
      <c r="H67" s="35">
        <v>134228.45077355884</v>
      </c>
      <c r="K67" s="35" t="s">
        <v>35</v>
      </c>
      <c r="L67" s="35">
        <v>119205.4747209153</v>
      </c>
      <c r="M67" s="35">
        <v>122008.7116556882</v>
      </c>
      <c r="N67" s="35">
        <v>128411.8491287014</v>
      </c>
      <c r="O67" s="35">
        <v>132801.36553162927</v>
      </c>
      <c r="P67" s="35">
        <v>136313.11768690788</v>
      </c>
      <c r="S67" s="35" t="s">
        <v>35</v>
      </c>
      <c r="T67" s="35">
        <f t="shared" si="15"/>
        <v>3282.2160359153058</v>
      </c>
      <c r="U67" s="35">
        <f t="shared" si="16"/>
        <v>1719.8210439405229</v>
      </c>
      <c r="V67" s="35">
        <f t="shared" si="17"/>
        <v>1986.8700869876338</v>
      </c>
      <c r="W67" s="35">
        <f t="shared" si="18"/>
        <v>1501.2920915690484</v>
      </c>
      <c r="X67" s="35">
        <f t="shared" si="19"/>
        <v>2084.6669133490359</v>
      </c>
    </row>
    <row r="68" spans="2:24" x14ac:dyDescent="0.25">
      <c r="C68" s="19" t="s">
        <v>36</v>
      </c>
      <c r="D68" s="35">
        <v>58679.246535000006</v>
      </c>
      <c r="E68" s="35">
        <v>65592.236283116712</v>
      </c>
      <c r="F68" s="35">
        <v>68938.179205239954</v>
      </c>
      <c r="G68" s="35">
        <v>71596.515665511615</v>
      </c>
      <c r="H68" s="35">
        <v>73193.328280609479</v>
      </c>
      <c r="K68" s="35" t="s">
        <v>36</v>
      </c>
      <c r="L68" s="35">
        <v>60340.673168520931</v>
      </c>
      <c r="M68" s="35">
        <v>66530.03617224301</v>
      </c>
      <c r="N68" s="35">
        <v>70021.598060853066</v>
      </c>
      <c r="O68" s="35">
        <v>72415.154070931865</v>
      </c>
      <c r="P68" s="35">
        <v>74330.074692157417</v>
      </c>
      <c r="S68" s="35" t="s">
        <v>36</v>
      </c>
      <c r="T68" s="35">
        <f t="shared" si="15"/>
        <v>1661.426633520925</v>
      </c>
      <c r="U68" s="35">
        <f t="shared" si="16"/>
        <v>937.79988912629778</v>
      </c>
      <c r="V68" s="35">
        <f t="shared" si="17"/>
        <v>1083.4188556131121</v>
      </c>
      <c r="W68" s="35">
        <f t="shared" si="18"/>
        <v>818.63840542024991</v>
      </c>
      <c r="X68" s="35">
        <f t="shared" si="19"/>
        <v>1136.7464115479379</v>
      </c>
    </row>
    <row r="69" spans="2:24" x14ac:dyDescent="0.25">
      <c r="C69" s="19" t="s">
        <v>37</v>
      </c>
      <c r="D69" s="35">
        <v>270752.04694999999</v>
      </c>
      <c r="E69" s="35">
        <v>330075.01102651266</v>
      </c>
      <c r="F69" s="35">
        <v>346912.55475877569</v>
      </c>
      <c r="G69" s="35">
        <v>360289.90680771333</v>
      </c>
      <c r="H69" s="35">
        <v>368325.43008611945</v>
      </c>
      <c r="K69" s="35" t="s">
        <v>37</v>
      </c>
      <c r="L69" s="35">
        <v>278418.03865288052</v>
      </c>
      <c r="M69" s="35">
        <v>334794.23278635531</v>
      </c>
      <c r="N69" s="35">
        <v>352364.56418820389</v>
      </c>
      <c r="O69" s="35">
        <v>364409.48095257854</v>
      </c>
      <c r="P69" s="35">
        <v>374045.79587310832</v>
      </c>
      <c r="S69" s="35" t="s">
        <v>37</v>
      </c>
      <c r="T69" s="35">
        <f t="shared" si="15"/>
        <v>7665.9917028805357</v>
      </c>
      <c r="U69" s="35">
        <f t="shared" si="16"/>
        <v>4719.2217598426505</v>
      </c>
      <c r="V69" s="35">
        <f t="shared" si="17"/>
        <v>5452.0094294282026</v>
      </c>
      <c r="W69" s="35">
        <f t="shared" si="18"/>
        <v>4119.5741448652116</v>
      </c>
      <c r="X69" s="35">
        <f t="shared" si="19"/>
        <v>5720.3657869888702</v>
      </c>
    </row>
    <row r="70" spans="2:24" x14ac:dyDescent="0.25">
      <c r="C70" s="19" t="s">
        <v>38</v>
      </c>
      <c r="D70" s="35">
        <v>575324.97710999998</v>
      </c>
      <c r="E70" s="35">
        <v>620046.66920591798</v>
      </c>
      <c r="F70" s="35">
        <v>651676.03392616974</v>
      </c>
      <c r="G70" s="35">
        <v>676805.42059177381</v>
      </c>
      <c r="H70" s="35">
        <v>691900.16959627252</v>
      </c>
      <c r="K70" s="35" t="s">
        <v>38</v>
      </c>
      <c r="L70" s="35">
        <v>591614.55506463419</v>
      </c>
      <c r="M70" s="35">
        <v>628911.7381620151</v>
      </c>
      <c r="N70" s="35">
        <v>661917.64620903565</v>
      </c>
      <c r="O70" s="35">
        <v>684544.05012063973</v>
      </c>
      <c r="P70" s="35">
        <v>702645.88991551544</v>
      </c>
      <c r="S70" s="35" t="s">
        <v>38</v>
      </c>
      <c r="T70" s="35">
        <f t="shared" si="15"/>
        <v>16289.577954634209</v>
      </c>
      <c r="U70" s="35">
        <f t="shared" si="16"/>
        <v>8865.0689560971223</v>
      </c>
      <c r="V70" s="35">
        <f t="shared" si="17"/>
        <v>10241.612282865914</v>
      </c>
      <c r="W70" s="35">
        <f t="shared" si="18"/>
        <v>7738.6295288659167</v>
      </c>
      <c r="X70" s="35">
        <f t="shared" si="19"/>
        <v>10745.720319242915</v>
      </c>
    </row>
    <row r="71" spans="2:24" x14ac:dyDescent="0.25">
      <c r="C71" s="19" t="s">
        <v>39</v>
      </c>
      <c r="D71" s="35">
        <v>1417198.72395</v>
      </c>
      <c r="E71" s="35">
        <v>1737948.6633408361</v>
      </c>
      <c r="F71" s="35">
        <v>1826603.6225042818</v>
      </c>
      <c r="G71" s="35">
        <v>1897039.5850456073</v>
      </c>
      <c r="H71" s="35">
        <v>1939349.1403721946</v>
      </c>
      <c r="K71" s="35" t="s">
        <v>39</v>
      </c>
      <c r="L71" s="35">
        <v>1457324.8609123398</v>
      </c>
      <c r="M71" s="35">
        <v>1762796.8489820955</v>
      </c>
      <c r="N71" s="35">
        <v>1855310.1655137897</v>
      </c>
      <c r="O71" s="35">
        <v>1918730.4375470916</v>
      </c>
      <c r="P71" s="35">
        <v>1969468.6639386704</v>
      </c>
      <c r="S71" s="35" t="s">
        <v>39</v>
      </c>
      <c r="T71" s="35">
        <f t="shared" si="15"/>
        <v>40126.136962339748</v>
      </c>
      <c r="U71" s="35">
        <f t="shared" si="16"/>
        <v>24848.185641259421</v>
      </c>
      <c r="V71" s="35">
        <f t="shared" si="17"/>
        <v>28706.543009507935</v>
      </c>
      <c r="W71" s="35">
        <f t="shared" si="18"/>
        <v>21690.852501484333</v>
      </c>
      <c r="X71" s="35">
        <f t="shared" si="19"/>
        <v>30119.523566475837</v>
      </c>
    </row>
    <row r="72" spans="2:24" x14ac:dyDescent="0.25">
      <c r="C72" s="19" t="s">
        <v>40</v>
      </c>
      <c r="D72" s="35">
        <v>236446.47111499999</v>
      </c>
      <c r="E72" s="35">
        <v>196045.33847889665</v>
      </c>
      <c r="F72" s="35">
        <v>206045.85911776318</v>
      </c>
      <c r="G72" s="35">
        <v>213991.22736066446</v>
      </c>
      <c r="H72" s="35">
        <v>218763.86033300313</v>
      </c>
      <c r="K72" s="35" t="s">
        <v>40</v>
      </c>
      <c r="L72" s="35">
        <v>243141.14525216562</v>
      </c>
      <c r="M72" s="35">
        <v>198848.28143537213</v>
      </c>
      <c r="N72" s="35">
        <v>209284.035284624</v>
      </c>
      <c r="O72" s="35">
        <v>216438.01454733254</v>
      </c>
      <c r="P72" s="35">
        <v>222161.42455165056</v>
      </c>
      <c r="S72" s="35" t="s">
        <v>40</v>
      </c>
      <c r="T72" s="35">
        <f t="shared" si="15"/>
        <v>6694.6741371656244</v>
      </c>
      <c r="U72" s="35">
        <f t="shared" si="16"/>
        <v>2802.9429564754828</v>
      </c>
      <c r="V72" s="35">
        <f t="shared" si="17"/>
        <v>3238.1761668608233</v>
      </c>
      <c r="W72" s="35">
        <f t="shared" si="18"/>
        <v>2446.7871866680798</v>
      </c>
      <c r="X72" s="35">
        <f t="shared" si="19"/>
        <v>3397.5642186474288</v>
      </c>
    </row>
    <row r="73" spans="2:24" x14ac:dyDescent="0.25">
      <c r="C73" s="19" t="s">
        <v>41</v>
      </c>
      <c r="D73" s="35">
        <v>834989.97933500004</v>
      </c>
      <c r="E73" s="35">
        <v>795645.42889440572</v>
      </c>
      <c r="F73" s="35">
        <v>836232.30841225176</v>
      </c>
      <c r="G73" s="35">
        <v>868478.39991535398</v>
      </c>
      <c r="H73" s="35">
        <v>887848.01940080151</v>
      </c>
      <c r="K73" s="35" t="s">
        <v>41</v>
      </c>
      <c r="L73" s="35">
        <v>858631.63356551703</v>
      </c>
      <c r="M73" s="35">
        <v>807021.10743935383</v>
      </c>
      <c r="N73" s="35">
        <v>849374.37077960034</v>
      </c>
      <c r="O73" s="35">
        <v>878408.62858416501</v>
      </c>
      <c r="P73" s="35">
        <v>901636.95445488859</v>
      </c>
      <c r="S73" s="35" t="s">
        <v>41</v>
      </c>
      <c r="T73" s="35">
        <f t="shared" si="15"/>
        <v>23641.654230516986</v>
      </c>
      <c r="U73" s="35">
        <f t="shared" si="16"/>
        <v>11375.67854494811</v>
      </c>
      <c r="V73" s="35">
        <f t="shared" si="17"/>
        <v>13142.062367348582</v>
      </c>
      <c r="W73" s="35">
        <f t="shared" si="18"/>
        <v>9930.2286688110325</v>
      </c>
      <c r="X73" s="35">
        <f t="shared" si="19"/>
        <v>13788.93505408708</v>
      </c>
    </row>
    <row r="74" spans="2:24" x14ac:dyDescent="0.25">
      <c r="C74" s="19" t="s">
        <v>42</v>
      </c>
      <c r="D74" s="35">
        <v>1987928.920095</v>
      </c>
      <c r="E74" s="35">
        <v>1853777.7800212002</v>
      </c>
      <c r="F74" s="35">
        <v>1948341.3289064483</v>
      </c>
      <c r="G74" s="35">
        <v>2023471.6391553809</v>
      </c>
      <c r="H74" s="35">
        <v>2068601.0006845267</v>
      </c>
      <c r="K74" s="35" t="s">
        <v>42</v>
      </c>
      <c r="L74" s="35">
        <v>2044214.5397967249</v>
      </c>
      <c r="M74" s="35">
        <v>1880282.0234359985</v>
      </c>
      <c r="N74" s="35">
        <v>1978961.0777487142</v>
      </c>
      <c r="O74" s="35">
        <v>2046608.1225539607</v>
      </c>
      <c r="P74" s="35">
        <v>2100727.9010413121</v>
      </c>
      <c r="S74" s="35" t="s">
        <v>42</v>
      </c>
      <c r="T74" s="35">
        <f t="shared" si="15"/>
        <v>56285.619701724965</v>
      </c>
      <c r="U74" s="35">
        <f t="shared" si="16"/>
        <v>26504.243414798286</v>
      </c>
      <c r="V74" s="35">
        <f t="shared" si="17"/>
        <v>30619.748842265923</v>
      </c>
      <c r="W74" s="35">
        <f t="shared" si="18"/>
        <v>23136.48339857976</v>
      </c>
      <c r="X74" s="35">
        <f t="shared" si="19"/>
        <v>32126.900356785394</v>
      </c>
    </row>
    <row r="75" spans="2:24" ht="15.75" thickBot="1" x14ac:dyDescent="0.3">
      <c r="C75" s="18" t="s">
        <v>43</v>
      </c>
      <c r="D75" s="26">
        <v>4670801.1060349997</v>
      </c>
      <c r="E75" s="26">
        <v>5904042.0144414222</v>
      </c>
      <c r="F75" s="26">
        <v>6205214.6639737766</v>
      </c>
      <c r="G75" s="26">
        <v>6444494.9666337008</v>
      </c>
      <c r="H75" s="26">
        <v>6588226.135182905</v>
      </c>
      <c r="K75" s="26" t="s">
        <v>43</v>
      </c>
      <c r="L75" s="26">
        <v>4803048.7595855109</v>
      </c>
      <c r="M75" s="26">
        <v>5988454.5952633591</v>
      </c>
      <c r="N75" s="26">
        <v>6302734.5962896748</v>
      </c>
      <c r="O75" s="26">
        <v>6518181.6682026889</v>
      </c>
      <c r="P75" s="26">
        <v>6690546.1497738995</v>
      </c>
      <c r="S75" s="26" t="s">
        <v>43</v>
      </c>
      <c r="T75" s="26">
        <f t="shared" si="15"/>
        <v>132247.65355051123</v>
      </c>
      <c r="U75" s="26">
        <f t="shared" si="16"/>
        <v>84412.58082193695</v>
      </c>
      <c r="V75" s="26">
        <f t="shared" si="17"/>
        <v>97519.932315898128</v>
      </c>
      <c r="W75" s="26">
        <f t="shared" si="18"/>
        <v>73686.701568988152</v>
      </c>
      <c r="X75" s="26">
        <f t="shared" si="19"/>
        <v>102320.01459099445</v>
      </c>
    </row>
    <row r="76" spans="2:24" ht="15.75" thickBot="1" x14ac:dyDescent="0.3"/>
    <row r="77" spans="2:24" ht="15.75" thickBot="1" x14ac:dyDescent="0.3">
      <c r="B77" s="10" t="s">
        <v>44</v>
      </c>
      <c r="C77" s="10"/>
      <c r="D77" s="11"/>
      <c r="E77" s="11"/>
      <c r="F77" s="11"/>
      <c r="G77" s="11"/>
      <c r="H77" s="11"/>
      <c r="J77" s="10" t="s">
        <v>44</v>
      </c>
      <c r="K77" s="10"/>
      <c r="L77" s="11"/>
      <c r="M77" s="11"/>
      <c r="N77" s="11"/>
      <c r="O77" s="11"/>
      <c r="P77" s="11"/>
      <c r="R77" s="10" t="s">
        <v>44</v>
      </c>
      <c r="S77" s="10"/>
      <c r="T77" s="11"/>
      <c r="U77" s="11"/>
      <c r="V77" s="11"/>
      <c r="W77" s="11"/>
      <c r="X77" s="11"/>
    </row>
    <row r="78" spans="2:24" ht="14.45" customHeight="1" x14ac:dyDescent="0.25">
      <c r="B78" s="66" t="s">
        <v>1</v>
      </c>
      <c r="C78" s="69" t="s">
        <v>2</v>
      </c>
      <c r="D78" s="63" t="s">
        <v>45</v>
      </c>
      <c r="E78" s="63" t="s">
        <v>45</v>
      </c>
      <c r="F78" s="63" t="s">
        <v>45</v>
      </c>
      <c r="G78" s="63" t="s">
        <v>45</v>
      </c>
      <c r="H78" s="63" t="s">
        <v>45</v>
      </c>
      <c r="J78" s="66" t="s">
        <v>1</v>
      </c>
      <c r="K78" s="69" t="s">
        <v>2</v>
      </c>
      <c r="L78" s="63" t="s">
        <v>45</v>
      </c>
      <c r="M78" s="63" t="s">
        <v>45</v>
      </c>
      <c r="N78" s="63" t="s">
        <v>45</v>
      </c>
      <c r="O78" s="63" t="s">
        <v>45</v>
      </c>
      <c r="P78" s="63" t="s">
        <v>45</v>
      </c>
      <c r="R78" s="66" t="s">
        <v>1</v>
      </c>
      <c r="S78" s="69" t="s">
        <v>2</v>
      </c>
      <c r="T78" s="63" t="s">
        <v>45</v>
      </c>
      <c r="U78" s="63" t="s">
        <v>45</v>
      </c>
      <c r="V78" s="63" t="s">
        <v>45</v>
      </c>
      <c r="W78" s="63" t="s">
        <v>45</v>
      </c>
      <c r="X78" s="63" t="s">
        <v>45</v>
      </c>
    </row>
    <row r="79" spans="2:24" x14ac:dyDescent="0.25">
      <c r="B79" s="67"/>
      <c r="C79" s="70"/>
      <c r="D79" s="64"/>
      <c r="E79" s="64"/>
      <c r="F79" s="64"/>
      <c r="G79" s="64"/>
      <c r="H79" s="64"/>
      <c r="J79" s="67"/>
      <c r="K79" s="70"/>
      <c r="L79" s="64"/>
      <c r="M79" s="64"/>
      <c r="N79" s="64"/>
      <c r="O79" s="64"/>
      <c r="P79" s="64"/>
      <c r="R79" s="67"/>
      <c r="S79" s="70"/>
      <c r="T79" s="64"/>
      <c r="U79" s="64"/>
      <c r="V79" s="64"/>
      <c r="W79" s="64"/>
      <c r="X79" s="64"/>
    </row>
    <row r="80" spans="2:24" ht="15.75" thickBot="1" x14ac:dyDescent="0.3">
      <c r="B80" s="68"/>
      <c r="C80" s="71"/>
      <c r="D80" s="65"/>
      <c r="E80" s="65"/>
      <c r="F80" s="65"/>
      <c r="G80" s="65"/>
      <c r="H80" s="65"/>
      <c r="J80" s="68"/>
      <c r="K80" s="71"/>
      <c r="L80" s="65"/>
      <c r="M80" s="65"/>
      <c r="N80" s="65"/>
      <c r="O80" s="65"/>
      <c r="P80" s="65"/>
      <c r="R80" s="68"/>
      <c r="S80" s="71"/>
      <c r="T80" s="65"/>
      <c r="U80" s="65"/>
      <c r="V80" s="65"/>
      <c r="W80" s="65"/>
      <c r="X80" s="65"/>
    </row>
    <row r="81" spans="2:24" x14ac:dyDescent="0.25">
      <c r="B81" s="12">
        <v>1</v>
      </c>
      <c r="C81" s="13" t="s">
        <v>46</v>
      </c>
      <c r="D81" s="14">
        <v>2.288151</v>
      </c>
      <c r="E81" s="14">
        <v>2.2345120000000001</v>
      </c>
      <c r="F81" s="14">
        <v>2.5522779999999998</v>
      </c>
      <c r="G81" s="14">
        <v>1.554953</v>
      </c>
      <c r="H81" s="14">
        <v>2.704088</v>
      </c>
      <c r="J81" s="12">
        <v>1</v>
      </c>
      <c r="K81" s="13" t="s">
        <v>46</v>
      </c>
      <c r="L81" s="14">
        <v>1.3000860000000001</v>
      </c>
      <c r="M81" s="14">
        <v>1.269609</v>
      </c>
      <c r="N81" s="14">
        <v>1.4501580000000001</v>
      </c>
      <c r="O81" s="14">
        <v>0.88349599999999995</v>
      </c>
      <c r="P81" s="14">
        <v>1.5364139999999999</v>
      </c>
      <c r="R81" s="12">
        <v>1</v>
      </c>
      <c r="S81" s="13" t="s">
        <v>46</v>
      </c>
      <c r="T81" s="14">
        <f t="shared" ref="T81:T107" si="20">L81-D81</f>
        <v>-0.98806499999999997</v>
      </c>
      <c r="U81" s="14">
        <f t="shared" ref="U81:U107" si="21">M81-E81</f>
        <v>-0.96490300000000007</v>
      </c>
      <c r="V81" s="14">
        <f t="shared" ref="V81:V107" si="22">N81-F81</f>
        <v>-1.1021199999999998</v>
      </c>
      <c r="W81" s="14">
        <f t="shared" ref="W81:W107" si="23">O81-G81</f>
        <v>-0.67145700000000008</v>
      </c>
      <c r="X81" s="14">
        <f t="shared" ref="X81:X107" si="24">P81-H81</f>
        <v>-1.1676740000000001</v>
      </c>
    </row>
    <row r="82" spans="2:24" x14ac:dyDescent="0.25">
      <c r="B82" s="20">
        <v>2</v>
      </c>
      <c r="C82" s="21" t="s">
        <v>47</v>
      </c>
      <c r="D82" s="38">
        <v>2.9109590000000001</v>
      </c>
      <c r="E82" s="38">
        <v>3.8775200000000001</v>
      </c>
      <c r="F82" s="38">
        <v>3.9837669999999998</v>
      </c>
      <c r="G82" s="38">
        <v>3.3136540000000001</v>
      </c>
      <c r="H82" s="38">
        <v>3.145057</v>
      </c>
      <c r="J82" s="36">
        <v>2</v>
      </c>
      <c r="K82" s="37" t="s">
        <v>47</v>
      </c>
      <c r="L82" s="38">
        <v>1.6539539999999999</v>
      </c>
      <c r="M82" s="38">
        <v>2.2031360000000002</v>
      </c>
      <c r="N82" s="38">
        <v>2.2635040000000002</v>
      </c>
      <c r="O82" s="38">
        <v>1.8827579999999999</v>
      </c>
      <c r="P82" s="38">
        <v>1.786964</v>
      </c>
      <c r="R82" s="36">
        <v>2</v>
      </c>
      <c r="S82" s="37" t="s">
        <v>47</v>
      </c>
      <c r="T82" s="38">
        <f t="shared" si="20"/>
        <v>-1.2570050000000001</v>
      </c>
      <c r="U82" s="38">
        <f t="shared" si="21"/>
        <v>-1.6743839999999999</v>
      </c>
      <c r="V82" s="38">
        <f t="shared" si="22"/>
        <v>-1.7202629999999997</v>
      </c>
      <c r="W82" s="38">
        <f t="shared" si="23"/>
        <v>-1.4308960000000002</v>
      </c>
      <c r="X82" s="38">
        <f t="shared" si="24"/>
        <v>-1.358093</v>
      </c>
    </row>
    <row r="83" spans="2:24" x14ac:dyDescent="0.25">
      <c r="B83" s="20">
        <v>3</v>
      </c>
      <c r="C83" s="21" t="s">
        <v>48</v>
      </c>
      <c r="D83" s="38">
        <v>2.396306</v>
      </c>
      <c r="E83" s="38">
        <v>2.4470139999999998</v>
      </c>
      <c r="F83" s="38">
        <v>3.0161210000000001</v>
      </c>
      <c r="G83" s="38">
        <v>1.814762</v>
      </c>
      <c r="H83" s="38">
        <v>3.1741459999999999</v>
      </c>
      <c r="J83" s="36">
        <v>3</v>
      </c>
      <c r="K83" s="37" t="s">
        <v>48</v>
      </c>
      <c r="L83" s="38">
        <v>1.3615379999999999</v>
      </c>
      <c r="M83" s="38">
        <v>1.3903490000000001</v>
      </c>
      <c r="N83" s="38">
        <v>1.713705</v>
      </c>
      <c r="O83" s="38">
        <v>1.031115</v>
      </c>
      <c r="P83" s="38">
        <v>1.8034920000000001</v>
      </c>
      <c r="R83" s="36">
        <v>3</v>
      </c>
      <c r="S83" s="37" t="s">
        <v>48</v>
      </c>
      <c r="T83" s="38">
        <f t="shared" si="20"/>
        <v>-1.0347680000000001</v>
      </c>
      <c r="U83" s="38">
        <f t="shared" si="21"/>
        <v>-1.0566649999999997</v>
      </c>
      <c r="V83" s="38">
        <f t="shared" si="22"/>
        <v>-1.302416</v>
      </c>
      <c r="W83" s="38">
        <f t="shared" si="23"/>
        <v>-0.78364699999999998</v>
      </c>
      <c r="X83" s="38">
        <f t="shared" si="24"/>
        <v>-1.3706539999999998</v>
      </c>
    </row>
    <row r="84" spans="2:24" x14ac:dyDescent="0.25">
      <c r="B84" s="20">
        <v>4</v>
      </c>
      <c r="C84" s="21" t="s">
        <v>49</v>
      </c>
      <c r="D84" s="38">
        <v>-6.6114179999999996</v>
      </c>
      <c r="E84" s="38">
        <v>2.3738679999999999</v>
      </c>
      <c r="F84" s="38">
        <v>2.9936950000000002</v>
      </c>
      <c r="G84" s="38">
        <v>1.8035909999999999</v>
      </c>
      <c r="H84" s="38">
        <v>3.0956730000000001</v>
      </c>
      <c r="J84" s="36">
        <v>4</v>
      </c>
      <c r="K84" s="37" t="s">
        <v>49</v>
      </c>
      <c r="L84" s="38">
        <v>-3.756488</v>
      </c>
      <c r="M84" s="38">
        <v>1.348789</v>
      </c>
      <c r="N84" s="38">
        <v>1.700963</v>
      </c>
      <c r="O84" s="38">
        <v>1.0247679999999999</v>
      </c>
      <c r="P84" s="38">
        <v>1.7589049999999999</v>
      </c>
      <c r="R84" s="36">
        <v>4</v>
      </c>
      <c r="S84" s="37" t="s">
        <v>49</v>
      </c>
      <c r="T84" s="38">
        <f t="shared" si="20"/>
        <v>2.8549299999999995</v>
      </c>
      <c r="U84" s="38">
        <f t="shared" si="21"/>
        <v>-1.0250789999999999</v>
      </c>
      <c r="V84" s="38">
        <f t="shared" si="22"/>
        <v>-1.2927320000000002</v>
      </c>
      <c r="W84" s="38">
        <f t="shared" si="23"/>
        <v>-0.77882300000000004</v>
      </c>
      <c r="X84" s="38">
        <f t="shared" si="24"/>
        <v>-1.3367680000000002</v>
      </c>
    </row>
    <row r="85" spans="2:24" x14ac:dyDescent="0.25">
      <c r="B85" s="20">
        <v>5</v>
      </c>
      <c r="C85" s="21" t="s">
        <v>50</v>
      </c>
      <c r="D85" s="38">
        <v>1.803437</v>
      </c>
      <c r="E85" s="38">
        <v>4.741352</v>
      </c>
      <c r="F85" s="38">
        <v>5.1396189999999997</v>
      </c>
      <c r="G85" s="38">
        <v>4.1562549999999998</v>
      </c>
      <c r="H85" s="38">
        <v>3.756904</v>
      </c>
      <c r="J85" s="36">
        <v>5</v>
      </c>
      <c r="K85" s="37" t="s">
        <v>50</v>
      </c>
      <c r="L85" s="38">
        <v>1.02468</v>
      </c>
      <c r="M85" s="38">
        <v>2.6939500000000001</v>
      </c>
      <c r="N85" s="38">
        <v>2.9202379999999999</v>
      </c>
      <c r="O85" s="38">
        <v>2.3615089999999999</v>
      </c>
      <c r="P85" s="38">
        <v>2.1346039999999999</v>
      </c>
      <c r="R85" s="36">
        <v>5</v>
      </c>
      <c r="S85" s="37" t="s">
        <v>50</v>
      </c>
      <c r="T85" s="38">
        <f t="shared" si="20"/>
        <v>-0.77875699999999992</v>
      </c>
      <c r="U85" s="38">
        <f t="shared" si="21"/>
        <v>-2.0474019999999999</v>
      </c>
      <c r="V85" s="38">
        <f t="shared" si="22"/>
        <v>-2.2193809999999998</v>
      </c>
      <c r="W85" s="38">
        <f t="shared" si="23"/>
        <v>-1.794746</v>
      </c>
      <c r="X85" s="38">
        <f t="shared" si="24"/>
        <v>-1.6223000000000001</v>
      </c>
    </row>
    <row r="86" spans="2:24" x14ac:dyDescent="0.25">
      <c r="B86" s="20">
        <v>6</v>
      </c>
      <c r="C86" s="21" t="s">
        <v>51</v>
      </c>
      <c r="D86" s="38">
        <v>4.0646519999999997</v>
      </c>
      <c r="E86" s="38">
        <v>3.9703719999999998</v>
      </c>
      <c r="F86" s="38">
        <v>4.567234</v>
      </c>
      <c r="G86" s="38">
        <v>3.608724</v>
      </c>
      <c r="H86" s="38">
        <v>4.7620399999999998</v>
      </c>
      <c r="J86" s="36">
        <v>6</v>
      </c>
      <c r="K86" s="37" t="s">
        <v>51</v>
      </c>
      <c r="L86" s="38">
        <v>2.3094610000000002</v>
      </c>
      <c r="M86" s="38">
        <v>2.2558929999999999</v>
      </c>
      <c r="N86" s="38">
        <v>2.5950190000000002</v>
      </c>
      <c r="O86" s="38">
        <v>2.0504120000000001</v>
      </c>
      <c r="P86" s="38">
        <v>2.705705</v>
      </c>
      <c r="R86" s="36">
        <v>6</v>
      </c>
      <c r="S86" s="37" t="s">
        <v>51</v>
      </c>
      <c r="T86" s="38">
        <f t="shared" si="20"/>
        <v>-1.7551909999999995</v>
      </c>
      <c r="U86" s="38">
        <f t="shared" si="21"/>
        <v>-1.7144789999999999</v>
      </c>
      <c r="V86" s="38">
        <f t="shared" si="22"/>
        <v>-1.9722149999999998</v>
      </c>
      <c r="W86" s="38">
        <f t="shared" si="23"/>
        <v>-1.5583119999999999</v>
      </c>
      <c r="X86" s="38">
        <f t="shared" si="24"/>
        <v>-2.0563349999999998</v>
      </c>
    </row>
    <row r="87" spans="2:24" x14ac:dyDescent="0.25">
      <c r="B87" s="20">
        <v>7</v>
      </c>
      <c r="C87" s="21" t="s">
        <v>52</v>
      </c>
      <c r="D87" s="38">
        <v>3.5833089999999999</v>
      </c>
      <c r="E87" s="38">
        <v>1.5103759999999999</v>
      </c>
      <c r="F87" s="38">
        <v>2.2044139999999999</v>
      </c>
      <c r="G87" s="38">
        <v>1.448787</v>
      </c>
      <c r="H87" s="38">
        <v>3.1130140000000002</v>
      </c>
      <c r="J87" s="36">
        <v>7</v>
      </c>
      <c r="K87" s="37" t="s">
        <v>52</v>
      </c>
      <c r="L87" s="38">
        <v>2.035971</v>
      </c>
      <c r="M87" s="38">
        <v>0.85816800000000004</v>
      </c>
      <c r="N87" s="38">
        <v>1.252508</v>
      </c>
      <c r="O87" s="38">
        <v>0.82317499999999999</v>
      </c>
      <c r="P87" s="38">
        <v>1.7687580000000001</v>
      </c>
      <c r="R87" s="36">
        <v>7</v>
      </c>
      <c r="S87" s="37" t="s">
        <v>52</v>
      </c>
      <c r="T87" s="38">
        <f t="shared" si="20"/>
        <v>-1.5473379999999999</v>
      </c>
      <c r="U87" s="38">
        <f t="shared" si="21"/>
        <v>-0.6522079999999999</v>
      </c>
      <c r="V87" s="38">
        <f t="shared" si="22"/>
        <v>-0.95190599999999992</v>
      </c>
      <c r="W87" s="38">
        <f t="shared" si="23"/>
        <v>-0.62561200000000006</v>
      </c>
      <c r="X87" s="38">
        <f t="shared" si="24"/>
        <v>-1.3442560000000001</v>
      </c>
    </row>
    <row r="88" spans="2:24" x14ac:dyDescent="0.25">
      <c r="B88" s="20">
        <v>8</v>
      </c>
      <c r="C88" s="21" t="s">
        <v>53</v>
      </c>
      <c r="D88" s="38">
        <v>2.8236089999999998</v>
      </c>
      <c r="E88" s="38">
        <v>2.9253170000000002</v>
      </c>
      <c r="F88" s="38">
        <v>3.5941450000000001</v>
      </c>
      <c r="G88" s="38">
        <v>2.6485110000000001</v>
      </c>
      <c r="H88" s="38">
        <v>3.576953</v>
      </c>
      <c r="J88" s="36">
        <v>8</v>
      </c>
      <c r="K88" s="37" t="s">
        <v>53</v>
      </c>
      <c r="L88" s="38">
        <v>1.6043229999999999</v>
      </c>
      <c r="M88" s="38">
        <v>1.662112</v>
      </c>
      <c r="N88" s="38">
        <v>2.0421279999999999</v>
      </c>
      <c r="O88" s="38">
        <v>1.5048360000000001</v>
      </c>
      <c r="P88" s="38">
        <v>2.0323600000000002</v>
      </c>
      <c r="R88" s="36">
        <v>8</v>
      </c>
      <c r="S88" s="37" t="s">
        <v>53</v>
      </c>
      <c r="T88" s="38">
        <f t="shared" si="20"/>
        <v>-1.2192859999999999</v>
      </c>
      <c r="U88" s="38">
        <f t="shared" si="21"/>
        <v>-1.2632050000000001</v>
      </c>
      <c r="V88" s="38">
        <f t="shared" si="22"/>
        <v>-1.5520170000000002</v>
      </c>
      <c r="W88" s="38">
        <f t="shared" si="23"/>
        <v>-1.143675</v>
      </c>
      <c r="X88" s="38">
        <f t="shared" si="24"/>
        <v>-1.5445929999999999</v>
      </c>
    </row>
    <row r="89" spans="2:24" x14ac:dyDescent="0.25">
      <c r="B89" s="20">
        <v>9</v>
      </c>
      <c r="C89" s="21" t="s">
        <v>54</v>
      </c>
      <c r="D89" s="38">
        <v>1.542154</v>
      </c>
      <c r="E89" s="38">
        <v>2.038278</v>
      </c>
      <c r="F89" s="38">
        <v>2.090964</v>
      </c>
      <c r="G89" s="38">
        <v>1.245458</v>
      </c>
      <c r="H89" s="38">
        <v>2.0293800000000002</v>
      </c>
      <c r="J89" s="36">
        <v>9</v>
      </c>
      <c r="K89" s="37" t="s">
        <v>54</v>
      </c>
      <c r="L89" s="38">
        <v>0.876224</v>
      </c>
      <c r="M89" s="38">
        <v>1.1581129999999999</v>
      </c>
      <c r="N89" s="38">
        <v>1.188048</v>
      </c>
      <c r="O89" s="38">
        <v>0.707646</v>
      </c>
      <c r="P89" s="38">
        <v>1.153057</v>
      </c>
      <c r="R89" s="36">
        <v>9</v>
      </c>
      <c r="S89" s="37" t="s">
        <v>54</v>
      </c>
      <c r="T89" s="38">
        <f t="shared" si="20"/>
        <v>-0.66593000000000002</v>
      </c>
      <c r="U89" s="38">
        <f t="shared" si="21"/>
        <v>-0.88016500000000009</v>
      </c>
      <c r="V89" s="38">
        <f t="shared" si="22"/>
        <v>-0.90291600000000005</v>
      </c>
      <c r="W89" s="38">
        <f t="shared" si="23"/>
        <v>-0.53781199999999996</v>
      </c>
      <c r="X89" s="38">
        <f t="shared" si="24"/>
        <v>-0.87632300000000019</v>
      </c>
    </row>
    <row r="90" spans="2:24" x14ac:dyDescent="0.25">
      <c r="B90" s="20">
        <v>10</v>
      </c>
      <c r="C90" s="21" t="s">
        <v>55</v>
      </c>
      <c r="D90" s="38">
        <v>1.861108</v>
      </c>
      <c r="E90" s="38">
        <v>0.89621200000000001</v>
      </c>
      <c r="F90" s="38">
        <v>1.907718</v>
      </c>
      <c r="G90" s="38">
        <v>1.073877</v>
      </c>
      <c r="H90" s="38">
        <v>1.7725869999999999</v>
      </c>
      <c r="J90" s="36">
        <v>10</v>
      </c>
      <c r="K90" s="37" t="s">
        <v>55</v>
      </c>
      <c r="L90" s="38">
        <v>1.0574479999999999</v>
      </c>
      <c r="M90" s="38">
        <v>0.50921099999999997</v>
      </c>
      <c r="N90" s="38">
        <v>1.083931</v>
      </c>
      <c r="O90" s="38">
        <v>0.61015699999999995</v>
      </c>
      <c r="P90" s="38">
        <v>1.007152</v>
      </c>
      <c r="R90" s="36">
        <v>10</v>
      </c>
      <c r="S90" s="37" t="s">
        <v>55</v>
      </c>
      <c r="T90" s="38">
        <f t="shared" si="20"/>
        <v>-0.80366000000000004</v>
      </c>
      <c r="U90" s="38">
        <f t="shared" si="21"/>
        <v>-0.38700100000000004</v>
      </c>
      <c r="V90" s="38">
        <f t="shared" si="22"/>
        <v>-0.82378700000000005</v>
      </c>
      <c r="W90" s="38">
        <f t="shared" si="23"/>
        <v>-0.46372000000000002</v>
      </c>
      <c r="X90" s="38">
        <f t="shared" si="24"/>
        <v>-0.76543499999999987</v>
      </c>
    </row>
    <row r="91" spans="2:24" x14ac:dyDescent="0.25">
      <c r="B91" s="20">
        <v>11</v>
      </c>
      <c r="C91" s="21" t="s">
        <v>56</v>
      </c>
      <c r="D91" s="38">
        <v>1.28311</v>
      </c>
      <c r="E91" s="38">
        <v>3.5006710000000001</v>
      </c>
      <c r="F91" s="38">
        <v>1.8897919999999999</v>
      </c>
      <c r="G91" s="38">
        <v>1.086695</v>
      </c>
      <c r="H91" s="38">
        <v>1.9038390000000001</v>
      </c>
      <c r="J91" s="36">
        <v>11</v>
      </c>
      <c r="K91" s="37" t="s">
        <v>56</v>
      </c>
      <c r="L91" s="38">
        <v>0.72904000000000002</v>
      </c>
      <c r="M91" s="38">
        <v>1.989018</v>
      </c>
      <c r="N91" s="38">
        <v>1.0737460000000001</v>
      </c>
      <c r="O91" s="38">
        <v>0.61743999999999999</v>
      </c>
      <c r="P91" s="38">
        <v>1.0817270000000001</v>
      </c>
      <c r="R91" s="36">
        <v>11</v>
      </c>
      <c r="S91" s="37" t="s">
        <v>56</v>
      </c>
      <c r="T91" s="38">
        <f t="shared" si="20"/>
        <v>-0.55406999999999995</v>
      </c>
      <c r="U91" s="38">
        <f t="shared" si="21"/>
        <v>-1.5116530000000001</v>
      </c>
      <c r="V91" s="38">
        <f t="shared" si="22"/>
        <v>-0.81604599999999983</v>
      </c>
      <c r="W91" s="38">
        <f t="shared" si="23"/>
        <v>-0.46925499999999998</v>
      </c>
      <c r="X91" s="38">
        <f t="shared" si="24"/>
        <v>-0.82211199999999995</v>
      </c>
    </row>
    <row r="92" spans="2:24" x14ac:dyDescent="0.25">
      <c r="B92" s="20">
        <v>12</v>
      </c>
      <c r="C92" s="21" t="s">
        <v>57</v>
      </c>
      <c r="D92" s="38">
        <v>0.76554199999999994</v>
      </c>
      <c r="E92" s="38">
        <v>1.1973769999999999</v>
      </c>
      <c r="F92" s="38">
        <v>1.2069350000000001</v>
      </c>
      <c r="G92" s="38">
        <v>0.40035300000000001</v>
      </c>
      <c r="H92" s="38">
        <v>0.99573800000000001</v>
      </c>
      <c r="J92" s="36">
        <v>12</v>
      </c>
      <c r="K92" s="37" t="s">
        <v>57</v>
      </c>
      <c r="L92" s="38">
        <v>0.43496699999999999</v>
      </c>
      <c r="M92" s="38">
        <v>0.68032800000000004</v>
      </c>
      <c r="N92" s="38">
        <v>0.68575900000000001</v>
      </c>
      <c r="O92" s="38">
        <v>0.22747300000000001</v>
      </c>
      <c r="P92" s="38">
        <v>0.56576000000000004</v>
      </c>
      <c r="R92" s="36">
        <v>12</v>
      </c>
      <c r="S92" s="37" t="s">
        <v>57</v>
      </c>
      <c r="T92" s="38">
        <f t="shared" si="20"/>
        <v>-0.33057499999999995</v>
      </c>
      <c r="U92" s="38">
        <f t="shared" si="21"/>
        <v>-0.51704899999999987</v>
      </c>
      <c r="V92" s="38">
        <f t="shared" si="22"/>
        <v>-0.52117600000000008</v>
      </c>
      <c r="W92" s="38">
        <f t="shared" si="23"/>
        <v>-0.17288000000000001</v>
      </c>
      <c r="X92" s="38">
        <f t="shared" si="24"/>
        <v>-0.42997799999999997</v>
      </c>
    </row>
    <row r="93" spans="2:24" x14ac:dyDescent="0.25">
      <c r="B93" s="20">
        <v>13</v>
      </c>
      <c r="C93" s="21" t="s">
        <v>58</v>
      </c>
      <c r="D93" s="38">
        <v>1.9714689999999999</v>
      </c>
      <c r="E93" s="38">
        <v>3.8268430000000002</v>
      </c>
      <c r="F93" s="38">
        <v>3.2213639999999999</v>
      </c>
      <c r="G93" s="38">
        <v>2.3689070000000001</v>
      </c>
      <c r="H93" s="38">
        <v>2.647564</v>
      </c>
      <c r="J93" s="36">
        <v>13</v>
      </c>
      <c r="K93" s="37" t="s">
        <v>58</v>
      </c>
      <c r="L93" s="38">
        <v>1.120153</v>
      </c>
      <c r="M93" s="38">
        <v>2.1743429999999999</v>
      </c>
      <c r="N93" s="38">
        <v>1.8303210000000001</v>
      </c>
      <c r="O93" s="38">
        <v>1.3459700000000001</v>
      </c>
      <c r="P93" s="38">
        <v>1.504297</v>
      </c>
      <c r="R93" s="36">
        <v>13</v>
      </c>
      <c r="S93" s="37" t="s">
        <v>58</v>
      </c>
      <c r="T93" s="38">
        <f t="shared" si="20"/>
        <v>-0.85131599999999996</v>
      </c>
      <c r="U93" s="38">
        <f t="shared" si="21"/>
        <v>-1.6525000000000003</v>
      </c>
      <c r="V93" s="38">
        <f t="shared" si="22"/>
        <v>-1.3910429999999998</v>
      </c>
      <c r="W93" s="38">
        <f t="shared" si="23"/>
        <v>-1.022937</v>
      </c>
      <c r="X93" s="38">
        <f t="shared" si="24"/>
        <v>-1.143267</v>
      </c>
    </row>
    <row r="94" spans="2:24" x14ac:dyDescent="0.25">
      <c r="B94" s="20">
        <v>14</v>
      </c>
      <c r="C94" s="21" t="s">
        <v>59</v>
      </c>
      <c r="D94" s="38">
        <v>0.91376999999999997</v>
      </c>
      <c r="E94" s="38">
        <v>0.83092999999999995</v>
      </c>
      <c r="F94" s="38">
        <v>0.51192700000000002</v>
      </c>
      <c r="G94" s="38">
        <v>-0.29326000000000002</v>
      </c>
      <c r="H94" s="38">
        <v>0.26472800000000002</v>
      </c>
      <c r="J94" s="36">
        <v>14</v>
      </c>
      <c r="K94" s="37" t="s">
        <v>59</v>
      </c>
      <c r="L94" s="38">
        <v>0.51918699999999995</v>
      </c>
      <c r="M94" s="38">
        <v>0.47211900000000001</v>
      </c>
      <c r="N94" s="38">
        <v>0.29086699999999999</v>
      </c>
      <c r="O94" s="38">
        <v>-0.166625</v>
      </c>
      <c r="P94" s="38">
        <v>0.15041399999999999</v>
      </c>
      <c r="R94" s="36">
        <v>14</v>
      </c>
      <c r="S94" s="37" t="s">
        <v>59</v>
      </c>
      <c r="T94" s="38">
        <f t="shared" si="20"/>
        <v>-0.39458300000000002</v>
      </c>
      <c r="U94" s="38">
        <f t="shared" si="21"/>
        <v>-0.35881099999999994</v>
      </c>
      <c r="V94" s="38">
        <f t="shared" si="22"/>
        <v>-0.22106000000000003</v>
      </c>
      <c r="W94" s="38">
        <f t="shared" si="23"/>
        <v>0.12663500000000003</v>
      </c>
      <c r="X94" s="38">
        <f t="shared" si="24"/>
        <v>-0.11431400000000003</v>
      </c>
    </row>
    <row r="95" spans="2:24" x14ac:dyDescent="0.25">
      <c r="B95" s="20">
        <v>15</v>
      </c>
      <c r="C95" s="21" t="s">
        <v>60</v>
      </c>
      <c r="D95" s="38">
        <v>2.5361470000000002</v>
      </c>
      <c r="E95" s="38">
        <v>4.4064430000000003</v>
      </c>
      <c r="F95" s="38">
        <v>4.0003190000000002</v>
      </c>
      <c r="G95" s="38">
        <v>3.1576979999999999</v>
      </c>
      <c r="H95" s="38">
        <v>3.6201910000000002</v>
      </c>
      <c r="J95" s="36">
        <v>15</v>
      </c>
      <c r="K95" s="37" t="s">
        <v>60</v>
      </c>
      <c r="L95" s="38">
        <v>1.440993</v>
      </c>
      <c r="M95" s="38">
        <v>2.5036610000000001</v>
      </c>
      <c r="N95" s="38">
        <v>2.2729089999999998</v>
      </c>
      <c r="O95" s="38">
        <v>1.7941469999999999</v>
      </c>
      <c r="P95" s="38">
        <v>2.0569269999999999</v>
      </c>
      <c r="R95" s="36">
        <v>15</v>
      </c>
      <c r="S95" s="37" t="s">
        <v>60</v>
      </c>
      <c r="T95" s="38">
        <f t="shared" si="20"/>
        <v>-1.0951540000000002</v>
      </c>
      <c r="U95" s="38">
        <f t="shared" si="21"/>
        <v>-1.9027820000000002</v>
      </c>
      <c r="V95" s="38">
        <f t="shared" si="22"/>
        <v>-1.7274100000000003</v>
      </c>
      <c r="W95" s="38">
        <f t="shared" si="23"/>
        <v>-1.363551</v>
      </c>
      <c r="X95" s="38">
        <f t="shared" si="24"/>
        <v>-1.5632640000000002</v>
      </c>
    </row>
    <row r="96" spans="2:24" x14ac:dyDescent="0.25">
      <c r="B96" s="20">
        <v>16</v>
      </c>
      <c r="C96" s="21" t="s">
        <v>61</v>
      </c>
      <c r="D96" s="38">
        <v>1.8240780000000001</v>
      </c>
      <c r="E96" s="38">
        <v>2.7671359999999998</v>
      </c>
      <c r="F96" s="38">
        <v>2.4515289999999998</v>
      </c>
      <c r="G96" s="38">
        <v>1.356436</v>
      </c>
      <c r="H96" s="38">
        <v>1.5836790000000001</v>
      </c>
      <c r="J96" s="36">
        <v>16</v>
      </c>
      <c r="K96" s="37" t="s">
        <v>61</v>
      </c>
      <c r="L96" s="38">
        <v>1.036408</v>
      </c>
      <c r="M96" s="38">
        <v>1.5722370000000001</v>
      </c>
      <c r="N96" s="38">
        <v>1.392914</v>
      </c>
      <c r="O96" s="38">
        <v>0.770702</v>
      </c>
      <c r="P96" s="38">
        <v>0.89981800000000001</v>
      </c>
      <c r="R96" s="36">
        <v>16</v>
      </c>
      <c r="S96" s="37" t="s">
        <v>61</v>
      </c>
      <c r="T96" s="38">
        <f t="shared" si="20"/>
        <v>-0.78767000000000009</v>
      </c>
      <c r="U96" s="38">
        <f t="shared" si="21"/>
        <v>-1.1948989999999997</v>
      </c>
      <c r="V96" s="38">
        <f t="shared" si="22"/>
        <v>-1.0586149999999999</v>
      </c>
      <c r="W96" s="38">
        <f t="shared" si="23"/>
        <v>-0.58573399999999998</v>
      </c>
      <c r="X96" s="38">
        <f t="shared" si="24"/>
        <v>-0.68386100000000005</v>
      </c>
    </row>
    <row r="97" spans="2:24" x14ac:dyDescent="0.25">
      <c r="B97" s="20">
        <v>17</v>
      </c>
      <c r="C97" s="21" t="s">
        <v>62</v>
      </c>
      <c r="D97" s="38">
        <v>0.20180300000000001</v>
      </c>
      <c r="E97" s="38">
        <v>3.3453870000000001</v>
      </c>
      <c r="F97" s="38">
        <v>3.0636359999999998</v>
      </c>
      <c r="G97" s="38">
        <v>2.5013830000000001</v>
      </c>
      <c r="H97" s="38">
        <v>3.0772680000000001</v>
      </c>
      <c r="J97" s="36">
        <v>17</v>
      </c>
      <c r="K97" s="37" t="s">
        <v>62</v>
      </c>
      <c r="L97" s="38">
        <v>0.114661</v>
      </c>
      <c r="M97" s="38">
        <v>1.9007879999999999</v>
      </c>
      <c r="N97" s="38">
        <v>1.7407029999999999</v>
      </c>
      <c r="O97" s="38">
        <v>1.4212400000000001</v>
      </c>
      <c r="P97" s="38">
        <v>1.748448</v>
      </c>
      <c r="R97" s="36">
        <v>17</v>
      </c>
      <c r="S97" s="37" t="s">
        <v>62</v>
      </c>
      <c r="T97" s="38">
        <f t="shared" si="20"/>
        <v>-8.7142000000000011E-2</v>
      </c>
      <c r="U97" s="38">
        <f t="shared" si="21"/>
        <v>-1.4445990000000002</v>
      </c>
      <c r="V97" s="38">
        <f t="shared" si="22"/>
        <v>-1.3229329999999999</v>
      </c>
      <c r="W97" s="38">
        <f t="shared" si="23"/>
        <v>-1.0801430000000001</v>
      </c>
      <c r="X97" s="38">
        <f t="shared" si="24"/>
        <v>-1.3288200000000001</v>
      </c>
    </row>
    <row r="98" spans="2:24" x14ac:dyDescent="0.25">
      <c r="B98" s="20">
        <v>18</v>
      </c>
      <c r="C98" s="21" t="s">
        <v>63</v>
      </c>
      <c r="D98" s="38">
        <v>0.23536399999999999</v>
      </c>
      <c r="E98" s="38">
        <v>0.60073100000000001</v>
      </c>
      <c r="F98" s="38">
        <v>0.323187</v>
      </c>
      <c r="G98" s="38">
        <v>0.42176799999999998</v>
      </c>
      <c r="H98" s="38">
        <v>0.45455600000000002</v>
      </c>
      <c r="J98" s="36">
        <v>18</v>
      </c>
      <c r="K98" s="37" t="s">
        <v>63</v>
      </c>
      <c r="L98" s="38">
        <v>0.13372999999999999</v>
      </c>
      <c r="M98" s="38">
        <v>0.34132499999999999</v>
      </c>
      <c r="N98" s="38">
        <v>0.18362899999999999</v>
      </c>
      <c r="O98" s="38">
        <v>0.23964099999999999</v>
      </c>
      <c r="P98" s="38">
        <v>0.25827099999999997</v>
      </c>
      <c r="R98" s="36">
        <v>18</v>
      </c>
      <c r="S98" s="37" t="s">
        <v>63</v>
      </c>
      <c r="T98" s="38">
        <f t="shared" si="20"/>
        <v>-0.101634</v>
      </c>
      <c r="U98" s="38">
        <f t="shared" si="21"/>
        <v>-0.25940600000000003</v>
      </c>
      <c r="V98" s="38">
        <f t="shared" si="22"/>
        <v>-0.13955800000000002</v>
      </c>
      <c r="W98" s="38">
        <f t="shared" si="23"/>
        <v>-0.18212699999999998</v>
      </c>
      <c r="X98" s="38">
        <f t="shared" si="24"/>
        <v>-0.19628500000000004</v>
      </c>
    </row>
    <row r="99" spans="2:24" x14ac:dyDescent="0.25">
      <c r="B99" s="20">
        <v>19</v>
      </c>
      <c r="C99" s="21" t="s">
        <v>64</v>
      </c>
      <c r="D99" s="38">
        <v>5.6889979999999998</v>
      </c>
      <c r="E99" s="38">
        <v>3.5255049999999999</v>
      </c>
      <c r="F99" s="38">
        <v>3.418552</v>
      </c>
      <c r="G99" s="38">
        <v>2.6248369999999999</v>
      </c>
      <c r="H99" s="38">
        <v>2.316916</v>
      </c>
      <c r="J99" s="36">
        <v>19</v>
      </c>
      <c r="K99" s="37" t="s">
        <v>64</v>
      </c>
      <c r="L99" s="38">
        <v>3.2323849999999998</v>
      </c>
      <c r="M99" s="38">
        <v>2.0031279999999998</v>
      </c>
      <c r="N99" s="38">
        <v>1.9423589999999999</v>
      </c>
      <c r="O99" s="38">
        <v>1.491385</v>
      </c>
      <c r="P99" s="38">
        <v>1.31643</v>
      </c>
      <c r="R99" s="36">
        <v>19</v>
      </c>
      <c r="S99" s="37" t="s">
        <v>64</v>
      </c>
      <c r="T99" s="38">
        <f t="shared" si="20"/>
        <v>-2.4566129999999999</v>
      </c>
      <c r="U99" s="38">
        <f t="shared" si="21"/>
        <v>-1.5223770000000001</v>
      </c>
      <c r="V99" s="38">
        <f t="shared" si="22"/>
        <v>-1.4761930000000001</v>
      </c>
      <c r="W99" s="38">
        <f t="shared" si="23"/>
        <v>-1.1334519999999999</v>
      </c>
      <c r="X99" s="38">
        <f t="shared" si="24"/>
        <v>-1.000486</v>
      </c>
    </row>
    <row r="100" spans="2:24" x14ac:dyDescent="0.25">
      <c r="B100" s="20">
        <v>20</v>
      </c>
      <c r="C100" s="21" t="s">
        <v>65</v>
      </c>
      <c r="D100" s="38">
        <v>7.753209</v>
      </c>
      <c r="E100" s="38">
        <v>9.7839430000000007</v>
      </c>
      <c r="F100" s="38">
        <v>10.11769</v>
      </c>
      <c r="G100" s="38">
        <v>10.191864000000001</v>
      </c>
      <c r="H100" s="38">
        <v>10.445186</v>
      </c>
      <c r="J100" s="36">
        <v>20</v>
      </c>
      <c r="K100" s="37" t="s">
        <v>65</v>
      </c>
      <c r="L100" s="38">
        <v>4.4052319999999998</v>
      </c>
      <c r="M100" s="38">
        <v>5.5590580000000003</v>
      </c>
      <c r="N100" s="38">
        <v>5.7486879999999996</v>
      </c>
      <c r="O100" s="38">
        <v>5.790832</v>
      </c>
      <c r="P100" s="38">
        <v>5.9347649999999996</v>
      </c>
      <c r="R100" s="36">
        <v>20</v>
      </c>
      <c r="S100" s="37" t="s">
        <v>65</v>
      </c>
      <c r="T100" s="38">
        <f t="shared" si="20"/>
        <v>-3.3479770000000002</v>
      </c>
      <c r="U100" s="38">
        <f t="shared" si="21"/>
        <v>-4.2248850000000004</v>
      </c>
      <c r="V100" s="38">
        <f t="shared" si="22"/>
        <v>-4.3690020000000001</v>
      </c>
      <c r="W100" s="38">
        <f t="shared" si="23"/>
        <v>-4.4010320000000007</v>
      </c>
      <c r="X100" s="38">
        <f t="shared" si="24"/>
        <v>-4.510421</v>
      </c>
    </row>
    <row r="101" spans="2:24" x14ac:dyDescent="0.25">
      <c r="B101" s="20">
        <v>21</v>
      </c>
      <c r="C101" s="21" t="s">
        <v>66</v>
      </c>
      <c r="D101" s="38">
        <v>3.082694</v>
      </c>
      <c r="E101" s="38">
        <v>6.1463279999999996</v>
      </c>
      <c r="F101" s="38">
        <v>6.3639780000000004</v>
      </c>
      <c r="G101" s="38">
        <v>6.7119299999999997</v>
      </c>
      <c r="H101" s="38">
        <v>6.5691699999999997</v>
      </c>
      <c r="J101" s="36">
        <v>21</v>
      </c>
      <c r="K101" s="37" t="s">
        <v>66</v>
      </c>
      <c r="L101" s="38">
        <v>1.7515309999999999</v>
      </c>
      <c r="M101" s="38">
        <v>3.492232</v>
      </c>
      <c r="N101" s="38">
        <v>3.6158969999999999</v>
      </c>
      <c r="O101" s="38">
        <v>3.8135970000000001</v>
      </c>
      <c r="P101" s="38">
        <v>3.7324830000000002</v>
      </c>
      <c r="R101" s="36">
        <v>21</v>
      </c>
      <c r="S101" s="37" t="s">
        <v>66</v>
      </c>
      <c r="T101" s="38">
        <f t="shared" si="20"/>
        <v>-1.3311630000000001</v>
      </c>
      <c r="U101" s="38">
        <f t="shared" si="21"/>
        <v>-2.6540959999999996</v>
      </c>
      <c r="V101" s="38">
        <f t="shared" si="22"/>
        <v>-2.7480810000000004</v>
      </c>
      <c r="W101" s="38">
        <f t="shared" si="23"/>
        <v>-2.8983329999999996</v>
      </c>
      <c r="X101" s="38">
        <f t="shared" si="24"/>
        <v>-2.8366869999999995</v>
      </c>
    </row>
    <row r="102" spans="2:24" x14ac:dyDescent="0.25">
      <c r="B102" s="20">
        <v>22</v>
      </c>
      <c r="C102" s="21" t="s">
        <v>67</v>
      </c>
      <c r="D102" s="38">
        <v>2.8094760000000001</v>
      </c>
      <c r="E102" s="38">
        <v>3.560206</v>
      </c>
      <c r="F102" s="38">
        <v>4.5552950000000001</v>
      </c>
      <c r="G102" s="38">
        <v>4.5722810000000003</v>
      </c>
      <c r="H102" s="38">
        <v>4.5322279999999999</v>
      </c>
      <c r="J102" s="36">
        <v>22</v>
      </c>
      <c r="K102" s="37" t="s">
        <v>67</v>
      </c>
      <c r="L102" s="38">
        <v>1.596293</v>
      </c>
      <c r="M102" s="38">
        <v>2.0228440000000001</v>
      </c>
      <c r="N102" s="38">
        <v>2.5882360000000002</v>
      </c>
      <c r="O102" s="38">
        <v>2.5978870000000001</v>
      </c>
      <c r="P102" s="38">
        <v>2.575129</v>
      </c>
      <c r="R102" s="36">
        <v>22</v>
      </c>
      <c r="S102" s="37" t="s">
        <v>67</v>
      </c>
      <c r="T102" s="38">
        <f t="shared" si="20"/>
        <v>-1.2131830000000001</v>
      </c>
      <c r="U102" s="38">
        <f t="shared" si="21"/>
        <v>-1.5373619999999999</v>
      </c>
      <c r="V102" s="38">
        <f t="shared" si="22"/>
        <v>-1.9670589999999999</v>
      </c>
      <c r="W102" s="38">
        <f t="shared" si="23"/>
        <v>-1.9743940000000002</v>
      </c>
      <c r="X102" s="38">
        <f t="shared" si="24"/>
        <v>-1.9570989999999999</v>
      </c>
    </row>
    <row r="103" spans="2:24" x14ac:dyDescent="0.25">
      <c r="B103" s="20">
        <v>23</v>
      </c>
      <c r="C103" s="21" t="s">
        <v>68</v>
      </c>
      <c r="D103" s="38">
        <v>-2.9120180000000002</v>
      </c>
      <c r="E103" s="38">
        <v>-4.4113059999999997</v>
      </c>
      <c r="F103" s="38">
        <v>-4.7652000000000001</v>
      </c>
      <c r="G103" s="38">
        <v>-1.789579</v>
      </c>
      <c r="H103" s="38">
        <v>-4.4588400000000004</v>
      </c>
      <c r="J103" s="36">
        <v>23</v>
      </c>
      <c r="K103" s="37" t="s">
        <v>68</v>
      </c>
      <c r="L103" s="38">
        <v>-1.6545559999999999</v>
      </c>
      <c r="M103" s="38">
        <v>-2.506424</v>
      </c>
      <c r="N103" s="38">
        <v>-2.7075</v>
      </c>
      <c r="O103" s="38">
        <v>-1.0168060000000001</v>
      </c>
      <c r="P103" s="38">
        <v>-2.5334319999999999</v>
      </c>
      <c r="R103" s="36">
        <v>23</v>
      </c>
      <c r="S103" s="37" t="s">
        <v>68</v>
      </c>
      <c r="T103" s="38">
        <f t="shared" si="20"/>
        <v>1.2574620000000003</v>
      </c>
      <c r="U103" s="38">
        <f t="shared" si="21"/>
        <v>1.9048819999999997</v>
      </c>
      <c r="V103" s="38">
        <f t="shared" si="22"/>
        <v>2.0577000000000001</v>
      </c>
      <c r="W103" s="38">
        <f t="shared" si="23"/>
        <v>0.77277299999999993</v>
      </c>
      <c r="X103" s="38">
        <f t="shared" si="24"/>
        <v>1.9254080000000005</v>
      </c>
    </row>
    <row r="104" spans="2:24" x14ac:dyDescent="0.25">
      <c r="B104" s="20">
        <v>24</v>
      </c>
      <c r="C104" s="21" t="s">
        <v>69</v>
      </c>
      <c r="D104" s="38">
        <v>-1.5990709999999999</v>
      </c>
      <c r="E104" s="38">
        <v>-2.5663390000000001</v>
      </c>
      <c r="F104" s="38">
        <v>-2.8408509999999998</v>
      </c>
      <c r="G104" s="38">
        <v>-1.2151700000000001</v>
      </c>
      <c r="H104" s="38">
        <v>-2.2915420000000002</v>
      </c>
      <c r="J104" s="36">
        <v>24</v>
      </c>
      <c r="K104" s="37" t="s">
        <v>69</v>
      </c>
      <c r="L104" s="38">
        <v>-0.90856300000000001</v>
      </c>
      <c r="M104" s="38">
        <v>-1.4581470000000001</v>
      </c>
      <c r="N104" s="38">
        <v>-1.61412</v>
      </c>
      <c r="O104" s="38">
        <v>-0.69043699999999997</v>
      </c>
      <c r="P104" s="38">
        <v>-1.3020130000000001</v>
      </c>
      <c r="R104" s="36">
        <v>24</v>
      </c>
      <c r="S104" s="37" t="s">
        <v>69</v>
      </c>
      <c r="T104" s="38">
        <f t="shared" si="20"/>
        <v>0.6905079999999999</v>
      </c>
      <c r="U104" s="38">
        <f t="shared" si="21"/>
        <v>1.1081920000000001</v>
      </c>
      <c r="V104" s="38">
        <f t="shared" si="22"/>
        <v>1.2267309999999998</v>
      </c>
      <c r="W104" s="38">
        <f t="shared" si="23"/>
        <v>0.52473300000000012</v>
      </c>
      <c r="X104" s="38">
        <f t="shared" si="24"/>
        <v>0.9895290000000001</v>
      </c>
    </row>
    <row r="105" spans="2:24" x14ac:dyDescent="0.25">
      <c r="B105" s="20">
        <v>25</v>
      </c>
      <c r="C105" s="21" t="s">
        <v>70</v>
      </c>
      <c r="D105" s="38">
        <v>-1.8492000000000001E-2</v>
      </c>
      <c r="E105" s="38">
        <v>-0.18984799999999999</v>
      </c>
      <c r="F105" s="38">
        <v>-0.51471500000000003</v>
      </c>
      <c r="G105" s="38">
        <v>-0.55133500000000002</v>
      </c>
      <c r="H105" s="38">
        <v>-0.28825899999999999</v>
      </c>
      <c r="J105" s="36">
        <v>25</v>
      </c>
      <c r="K105" s="37" t="s">
        <v>70</v>
      </c>
      <c r="L105" s="38">
        <v>-1.0507000000000001E-2</v>
      </c>
      <c r="M105" s="38">
        <v>-0.10786800000000001</v>
      </c>
      <c r="N105" s="38">
        <v>-0.29245199999999999</v>
      </c>
      <c r="O105" s="38">
        <v>-0.31325900000000001</v>
      </c>
      <c r="P105" s="38">
        <v>-0.16378300000000001</v>
      </c>
      <c r="R105" s="36">
        <v>25</v>
      </c>
      <c r="S105" s="37" t="s">
        <v>70</v>
      </c>
      <c r="T105" s="38">
        <f t="shared" si="20"/>
        <v>7.9850000000000008E-3</v>
      </c>
      <c r="U105" s="38">
        <f t="shared" si="21"/>
        <v>8.1979999999999983E-2</v>
      </c>
      <c r="V105" s="38">
        <f t="shared" si="22"/>
        <v>0.22226300000000004</v>
      </c>
      <c r="W105" s="38">
        <f t="shared" si="23"/>
        <v>0.23807600000000001</v>
      </c>
      <c r="X105" s="38">
        <f t="shared" si="24"/>
        <v>0.12447599999999998</v>
      </c>
    </row>
    <row r="106" spans="2:24" x14ac:dyDescent="0.25">
      <c r="B106" s="20">
        <v>26</v>
      </c>
      <c r="C106" s="21" t="s">
        <v>71</v>
      </c>
      <c r="D106" s="38">
        <v>-0.54973099999999997</v>
      </c>
      <c r="E106" s="38">
        <v>-3.059742</v>
      </c>
      <c r="F106" s="38">
        <v>1.638879</v>
      </c>
      <c r="G106" s="38">
        <v>3.1101009999999998</v>
      </c>
      <c r="H106" s="38">
        <v>2.7098810000000002</v>
      </c>
      <c r="J106" s="36">
        <v>26</v>
      </c>
      <c r="K106" s="37" t="s">
        <v>71</v>
      </c>
      <c r="L106" s="38">
        <v>-0.31234699999999999</v>
      </c>
      <c r="M106" s="38">
        <v>-1.7384900000000001</v>
      </c>
      <c r="N106" s="38">
        <v>0.93118100000000004</v>
      </c>
      <c r="O106" s="38">
        <v>1.7671030000000001</v>
      </c>
      <c r="P106" s="38">
        <v>1.5397050000000001</v>
      </c>
      <c r="R106" s="36">
        <v>26</v>
      </c>
      <c r="S106" s="37" t="s">
        <v>71</v>
      </c>
      <c r="T106" s="38">
        <f t="shared" si="20"/>
        <v>0.23738399999999998</v>
      </c>
      <c r="U106" s="38">
        <f t="shared" si="21"/>
        <v>1.3212519999999999</v>
      </c>
      <c r="V106" s="38">
        <f t="shared" si="22"/>
        <v>-0.70769799999999994</v>
      </c>
      <c r="W106" s="38">
        <f t="shared" si="23"/>
        <v>-1.3429979999999997</v>
      </c>
      <c r="X106" s="38">
        <f t="shared" si="24"/>
        <v>-1.1701760000000001</v>
      </c>
    </row>
    <row r="107" spans="2:24" ht="15.75" thickBot="1" x14ac:dyDescent="0.3">
      <c r="B107" s="22">
        <v>27</v>
      </c>
      <c r="C107" s="23" t="s">
        <v>72</v>
      </c>
      <c r="D107" s="29">
        <v>0.191883</v>
      </c>
      <c r="E107" s="29">
        <v>-1.4672829999999999</v>
      </c>
      <c r="F107" s="29">
        <v>2.8416600000000001</v>
      </c>
      <c r="G107" s="29">
        <v>3.4873590000000001</v>
      </c>
      <c r="H107" s="29">
        <v>3.3754080000000002</v>
      </c>
      <c r="J107" s="27">
        <v>27</v>
      </c>
      <c r="K107" s="28" t="s">
        <v>72</v>
      </c>
      <c r="L107" s="29">
        <v>0.109024</v>
      </c>
      <c r="M107" s="29">
        <v>-0.83368399999999998</v>
      </c>
      <c r="N107" s="29">
        <v>1.6145799999999999</v>
      </c>
      <c r="O107" s="29">
        <v>1.981454</v>
      </c>
      <c r="P107" s="29">
        <v>1.9178459999999999</v>
      </c>
      <c r="R107" s="27">
        <v>27</v>
      </c>
      <c r="S107" s="28" t="s">
        <v>72</v>
      </c>
      <c r="T107" s="29">
        <f t="shared" si="20"/>
        <v>-8.2859000000000002E-2</v>
      </c>
      <c r="U107" s="29">
        <f t="shared" si="21"/>
        <v>0.63359899999999991</v>
      </c>
      <c r="V107" s="29">
        <f t="shared" si="22"/>
        <v>-1.2270800000000002</v>
      </c>
      <c r="W107" s="29">
        <f t="shared" si="23"/>
        <v>-1.505905</v>
      </c>
      <c r="X107" s="29">
        <f t="shared" si="24"/>
        <v>-1.4575620000000002</v>
      </c>
    </row>
    <row r="108" spans="2:24" ht="15.75" thickBot="1" x14ac:dyDescent="0.3"/>
    <row r="109" spans="2:24" ht="14.45" customHeight="1" x14ac:dyDescent="0.25">
      <c r="B109" s="66" t="s">
        <v>1</v>
      </c>
      <c r="C109" s="69" t="s">
        <v>2</v>
      </c>
      <c r="D109" s="63" t="s">
        <v>73</v>
      </c>
      <c r="E109" s="63" t="s">
        <v>73</v>
      </c>
      <c r="F109" s="63" t="s">
        <v>73</v>
      </c>
      <c r="G109" s="63" t="s">
        <v>73</v>
      </c>
      <c r="H109" s="63" t="s">
        <v>73</v>
      </c>
      <c r="J109" s="66" t="s">
        <v>1</v>
      </c>
      <c r="K109" s="69" t="s">
        <v>2</v>
      </c>
      <c r="L109" s="63" t="s">
        <v>73</v>
      </c>
      <c r="M109" s="63" t="s">
        <v>73</v>
      </c>
      <c r="N109" s="63" t="s">
        <v>73</v>
      </c>
      <c r="O109" s="63" t="s">
        <v>73</v>
      </c>
      <c r="P109" s="63" t="s">
        <v>73</v>
      </c>
      <c r="R109" s="66" t="s">
        <v>1</v>
      </c>
      <c r="S109" s="69" t="s">
        <v>2</v>
      </c>
      <c r="T109" s="63" t="s">
        <v>73</v>
      </c>
      <c r="U109" s="63" t="s">
        <v>73</v>
      </c>
      <c r="V109" s="63" t="s">
        <v>73</v>
      </c>
      <c r="W109" s="63" t="s">
        <v>73</v>
      </c>
      <c r="X109" s="63" t="s">
        <v>73</v>
      </c>
    </row>
    <row r="110" spans="2:24" x14ac:dyDescent="0.25">
      <c r="B110" s="67"/>
      <c r="C110" s="70"/>
      <c r="D110" s="64"/>
      <c r="E110" s="64"/>
      <c r="F110" s="64"/>
      <c r="G110" s="64"/>
      <c r="H110" s="64"/>
      <c r="J110" s="67"/>
      <c r="K110" s="70"/>
      <c r="L110" s="64"/>
      <c r="M110" s="64"/>
      <c r="N110" s="64"/>
      <c r="O110" s="64"/>
      <c r="P110" s="64"/>
      <c r="R110" s="67"/>
      <c r="S110" s="70"/>
      <c r="T110" s="64"/>
      <c r="U110" s="64"/>
      <c r="V110" s="64"/>
      <c r="W110" s="64"/>
      <c r="X110" s="64"/>
    </row>
    <row r="111" spans="2:24" ht="15.75" thickBot="1" x14ac:dyDescent="0.3">
      <c r="B111" s="68"/>
      <c r="C111" s="71"/>
      <c r="D111" s="65"/>
      <c r="E111" s="65"/>
      <c r="F111" s="65"/>
      <c r="G111" s="65"/>
      <c r="H111" s="65"/>
      <c r="J111" s="68"/>
      <c r="K111" s="71"/>
      <c r="L111" s="65"/>
      <c r="M111" s="65"/>
      <c r="N111" s="65"/>
      <c r="O111" s="65"/>
      <c r="P111" s="65"/>
      <c r="R111" s="68"/>
      <c r="S111" s="71"/>
      <c r="T111" s="65"/>
      <c r="U111" s="65"/>
      <c r="V111" s="65"/>
      <c r="W111" s="65"/>
      <c r="X111" s="65"/>
    </row>
    <row r="112" spans="2:24" x14ac:dyDescent="0.25">
      <c r="B112" s="12">
        <v>1</v>
      </c>
      <c r="C112" s="13" t="s">
        <v>46</v>
      </c>
      <c r="D112" s="14">
        <v>23.984031000000002</v>
      </c>
      <c r="E112" s="14">
        <v>21.936661000000001</v>
      </c>
      <c r="F112" s="14">
        <v>25.127763999999999</v>
      </c>
      <c r="G112" s="14">
        <v>29.519303000000001</v>
      </c>
      <c r="H112" s="14">
        <v>39.463591999999998</v>
      </c>
      <c r="J112" s="12">
        <v>1</v>
      </c>
      <c r="K112" s="13" t="s">
        <v>46</v>
      </c>
      <c r="L112" s="14">
        <v>13.62729</v>
      </c>
      <c r="M112" s="14">
        <v>12.464012</v>
      </c>
      <c r="N112" s="14">
        <v>14.277139</v>
      </c>
      <c r="O112" s="14">
        <v>16.772331000000001</v>
      </c>
      <c r="P112" s="14">
        <v>22.422495999999999</v>
      </c>
      <c r="R112" s="12">
        <v>1</v>
      </c>
      <c r="S112" s="13" t="s">
        <v>46</v>
      </c>
      <c r="T112" s="14">
        <f t="shared" ref="T112:T138" si="25">L112-D112</f>
        <v>-10.356741000000001</v>
      </c>
      <c r="U112" s="14">
        <f t="shared" ref="U112:U138" si="26">M112-E112</f>
        <v>-9.4726490000000005</v>
      </c>
      <c r="V112" s="14">
        <f t="shared" ref="V112:V138" si="27">N112-F112</f>
        <v>-10.850624999999999</v>
      </c>
      <c r="W112" s="14">
        <f t="shared" ref="W112:W138" si="28">O112-G112</f>
        <v>-12.746972</v>
      </c>
      <c r="X112" s="14">
        <f t="shared" ref="X112:X138" si="29">P112-H112</f>
        <v>-17.041096</v>
      </c>
    </row>
    <row r="113" spans="2:24" x14ac:dyDescent="0.25">
      <c r="B113" s="20">
        <v>2</v>
      </c>
      <c r="C113" s="21" t="s">
        <v>47</v>
      </c>
      <c r="D113" s="38">
        <v>15.929791</v>
      </c>
      <c r="E113" s="38">
        <v>13.138436</v>
      </c>
      <c r="F113" s="38">
        <v>13.939197999999999</v>
      </c>
      <c r="G113" s="38">
        <v>7.2951280000000001</v>
      </c>
      <c r="H113" s="38">
        <v>18.335944999999999</v>
      </c>
      <c r="J113" s="36">
        <v>2</v>
      </c>
      <c r="K113" s="37" t="s">
        <v>47</v>
      </c>
      <c r="L113" s="38">
        <v>9.0510179999999991</v>
      </c>
      <c r="M113" s="38">
        <v>7.46502</v>
      </c>
      <c r="N113" s="38">
        <v>7.9199989999999998</v>
      </c>
      <c r="O113" s="38">
        <v>4.1449590000000001</v>
      </c>
      <c r="P113" s="38">
        <v>10.418151</v>
      </c>
      <c r="R113" s="36">
        <v>2</v>
      </c>
      <c r="S113" s="37" t="s">
        <v>47</v>
      </c>
      <c r="T113" s="38">
        <f t="shared" si="25"/>
        <v>-6.8787730000000007</v>
      </c>
      <c r="U113" s="38">
        <f t="shared" si="26"/>
        <v>-5.6734160000000005</v>
      </c>
      <c r="V113" s="38">
        <f t="shared" si="27"/>
        <v>-6.0191989999999995</v>
      </c>
      <c r="W113" s="38">
        <f t="shared" si="28"/>
        <v>-3.150169</v>
      </c>
      <c r="X113" s="38">
        <f t="shared" si="29"/>
        <v>-7.9177939999999989</v>
      </c>
    </row>
    <row r="114" spans="2:24" x14ac:dyDescent="0.25">
      <c r="B114" s="20">
        <v>3</v>
      </c>
      <c r="C114" s="21" t="s">
        <v>48</v>
      </c>
      <c r="D114" s="38">
        <v>22.514052</v>
      </c>
      <c r="E114" s="38">
        <v>20.711341999999998</v>
      </c>
      <c r="F114" s="38">
        <v>22.291737000000001</v>
      </c>
      <c r="G114" s="38">
        <v>22.038062</v>
      </c>
      <c r="H114" s="38">
        <v>31.783283000000001</v>
      </c>
      <c r="J114" s="36">
        <v>3</v>
      </c>
      <c r="K114" s="37" t="s">
        <v>48</v>
      </c>
      <c r="L114" s="38">
        <v>12.792075000000001</v>
      </c>
      <c r="M114" s="38">
        <v>11.767808</v>
      </c>
      <c r="N114" s="38">
        <v>12.665760000000001</v>
      </c>
      <c r="O114" s="38">
        <v>12.521625999999999</v>
      </c>
      <c r="P114" s="38">
        <v>18.058684</v>
      </c>
      <c r="R114" s="36">
        <v>3</v>
      </c>
      <c r="S114" s="37" t="s">
        <v>48</v>
      </c>
      <c r="T114" s="38">
        <f t="shared" si="25"/>
        <v>-9.721976999999999</v>
      </c>
      <c r="U114" s="38">
        <f t="shared" si="26"/>
        <v>-8.9435339999999979</v>
      </c>
      <c r="V114" s="38">
        <f t="shared" si="27"/>
        <v>-9.6259770000000007</v>
      </c>
      <c r="W114" s="38">
        <f t="shared" si="28"/>
        <v>-9.5164360000000006</v>
      </c>
      <c r="X114" s="38">
        <f t="shared" si="29"/>
        <v>-13.724599000000001</v>
      </c>
    </row>
    <row r="115" spans="2:24" x14ac:dyDescent="0.25">
      <c r="B115" s="20">
        <v>4</v>
      </c>
      <c r="C115" s="21" t="s">
        <v>49</v>
      </c>
      <c r="D115" s="38">
        <v>22.514052</v>
      </c>
      <c r="E115" s="38">
        <v>20.711341999999998</v>
      </c>
      <c r="F115" s="38">
        <v>22.291737000000001</v>
      </c>
      <c r="G115" s="38">
        <v>22.038062</v>
      </c>
      <c r="H115" s="38">
        <v>31.783283000000001</v>
      </c>
      <c r="J115" s="36">
        <v>4</v>
      </c>
      <c r="K115" s="37" t="s">
        <v>49</v>
      </c>
      <c r="L115" s="38">
        <v>12.792075000000001</v>
      </c>
      <c r="M115" s="38">
        <v>11.767808</v>
      </c>
      <c r="N115" s="38">
        <v>12.665760000000001</v>
      </c>
      <c r="O115" s="38">
        <v>12.521625999999999</v>
      </c>
      <c r="P115" s="38">
        <v>18.058684</v>
      </c>
      <c r="R115" s="36">
        <v>4</v>
      </c>
      <c r="S115" s="37" t="s">
        <v>49</v>
      </c>
      <c r="T115" s="38">
        <f t="shared" si="25"/>
        <v>-9.721976999999999</v>
      </c>
      <c r="U115" s="38">
        <f t="shared" si="26"/>
        <v>-8.9435339999999979</v>
      </c>
      <c r="V115" s="38">
        <f t="shared" si="27"/>
        <v>-9.6259770000000007</v>
      </c>
      <c r="W115" s="38">
        <f t="shared" si="28"/>
        <v>-9.5164360000000006</v>
      </c>
      <c r="X115" s="38">
        <f t="shared" si="29"/>
        <v>-13.724599000000001</v>
      </c>
    </row>
    <row r="116" spans="2:24" x14ac:dyDescent="0.25">
      <c r="B116" s="20">
        <v>5</v>
      </c>
      <c r="C116" s="21" t="s">
        <v>50</v>
      </c>
      <c r="D116" s="38">
        <v>18.746946000000001</v>
      </c>
      <c r="E116" s="38">
        <v>16.658467000000002</v>
      </c>
      <c r="F116" s="38">
        <v>18.884544000000002</v>
      </c>
      <c r="G116" s="38">
        <v>18.754106</v>
      </c>
      <c r="H116" s="38">
        <v>27.316862</v>
      </c>
      <c r="J116" s="36">
        <v>5</v>
      </c>
      <c r="K116" s="37" t="s">
        <v>50</v>
      </c>
      <c r="L116" s="38">
        <v>10.651674</v>
      </c>
      <c r="M116" s="38">
        <v>9.4650379999999998</v>
      </c>
      <c r="N116" s="38">
        <v>10.729854</v>
      </c>
      <c r="O116" s="38">
        <v>10.655742</v>
      </c>
      <c r="P116" s="38">
        <v>15.520944</v>
      </c>
      <c r="R116" s="36">
        <v>5</v>
      </c>
      <c r="S116" s="37" t="s">
        <v>50</v>
      </c>
      <c r="T116" s="38">
        <f t="shared" si="25"/>
        <v>-8.0952720000000014</v>
      </c>
      <c r="U116" s="38">
        <f t="shared" si="26"/>
        <v>-7.1934290000000018</v>
      </c>
      <c r="V116" s="38">
        <f t="shared" si="27"/>
        <v>-8.1546900000000022</v>
      </c>
      <c r="W116" s="38">
        <f t="shared" si="28"/>
        <v>-8.0983640000000001</v>
      </c>
      <c r="X116" s="38">
        <f t="shared" si="29"/>
        <v>-11.795918</v>
      </c>
    </row>
    <row r="117" spans="2:24" x14ac:dyDescent="0.25">
      <c r="B117" s="20">
        <v>6</v>
      </c>
      <c r="C117" s="21" t="s">
        <v>51</v>
      </c>
      <c r="D117" s="38">
        <v>18.544108999999999</v>
      </c>
      <c r="E117" s="38">
        <v>16.477468999999999</v>
      </c>
      <c r="F117" s="38">
        <v>18.824068</v>
      </c>
      <c r="G117" s="38">
        <v>18.677167000000001</v>
      </c>
      <c r="H117" s="38">
        <v>26.540472999999999</v>
      </c>
      <c r="J117" s="36">
        <v>6</v>
      </c>
      <c r="K117" s="37" t="s">
        <v>51</v>
      </c>
      <c r="L117" s="38">
        <v>10.536424999999999</v>
      </c>
      <c r="M117" s="38">
        <v>9.3621979999999994</v>
      </c>
      <c r="N117" s="38">
        <v>10.695493000000001</v>
      </c>
      <c r="O117" s="38">
        <v>10.612026999999999</v>
      </c>
      <c r="P117" s="38">
        <v>15.079814000000001</v>
      </c>
      <c r="R117" s="36">
        <v>6</v>
      </c>
      <c r="S117" s="37" t="s">
        <v>51</v>
      </c>
      <c r="T117" s="38">
        <f t="shared" si="25"/>
        <v>-8.0076839999999994</v>
      </c>
      <c r="U117" s="38">
        <f t="shared" si="26"/>
        <v>-7.1152709999999999</v>
      </c>
      <c r="V117" s="38">
        <f t="shared" si="27"/>
        <v>-8.1285749999999997</v>
      </c>
      <c r="W117" s="38">
        <f t="shared" si="28"/>
        <v>-8.0651400000000013</v>
      </c>
      <c r="X117" s="38">
        <f t="shared" si="29"/>
        <v>-11.460658999999998</v>
      </c>
    </row>
    <row r="118" spans="2:24" x14ac:dyDescent="0.25">
      <c r="B118" s="20">
        <v>7</v>
      </c>
      <c r="C118" s="21" t="s">
        <v>52</v>
      </c>
      <c r="D118" s="38">
        <v>16.940215999999999</v>
      </c>
      <c r="E118" s="38">
        <v>14.58014</v>
      </c>
      <c r="F118" s="38">
        <v>17.085080999999999</v>
      </c>
      <c r="G118" s="38">
        <v>17.045051999999998</v>
      </c>
      <c r="H118" s="38">
        <v>24.123403</v>
      </c>
      <c r="J118" s="36">
        <v>7</v>
      </c>
      <c r="K118" s="37" t="s">
        <v>52</v>
      </c>
      <c r="L118" s="38">
        <v>9.6251219999999993</v>
      </c>
      <c r="M118" s="38">
        <v>8.2841699999999996</v>
      </c>
      <c r="N118" s="38">
        <v>9.707433</v>
      </c>
      <c r="O118" s="38">
        <v>9.6846879999999995</v>
      </c>
      <c r="P118" s="38">
        <v>13.706479</v>
      </c>
      <c r="R118" s="36">
        <v>7</v>
      </c>
      <c r="S118" s="37" t="s">
        <v>52</v>
      </c>
      <c r="T118" s="38">
        <f t="shared" si="25"/>
        <v>-7.3150940000000002</v>
      </c>
      <c r="U118" s="38">
        <f t="shared" si="26"/>
        <v>-6.2959700000000005</v>
      </c>
      <c r="V118" s="38">
        <f t="shared" si="27"/>
        <v>-7.3776479999999989</v>
      </c>
      <c r="W118" s="38">
        <f t="shared" si="28"/>
        <v>-7.3603639999999988</v>
      </c>
      <c r="X118" s="38">
        <f t="shared" si="29"/>
        <v>-10.416924</v>
      </c>
    </row>
    <row r="119" spans="2:24" x14ac:dyDescent="0.25">
      <c r="B119" s="20">
        <v>8</v>
      </c>
      <c r="C119" s="21" t="s">
        <v>53</v>
      </c>
      <c r="D119" s="38">
        <v>16.940215999999999</v>
      </c>
      <c r="E119" s="38">
        <v>14.58014</v>
      </c>
      <c r="F119" s="38">
        <v>17.085080999999999</v>
      </c>
      <c r="G119" s="38">
        <v>17.045051999999998</v>
      </c>
      <c r="H119" s="38">
        <v>24.123403</v>
      </c>
      <c r="J119" s="36">
        <v>8</v>
      </c>
      <c r="K119" s="37" t="s">
        <v>53</v>
      </c>
      <c r="L119" s="38">
        <v>9.6251219999999993</v>
      </c>
      <c r="M119" s="38">
        <v>8.2841699999999996</v>
      </c>
      <c r="N119" s="38">
        <v>9.707433</v>
      </c>
      <c r="O119" s="38">
        <v>9.6846879999999995</v>
      </c>
      <c r="P119" s="38">
        <v>13.706479</v>
      </c>
      <c r="R119" s="36">
        <v>8</v>
      </c>
      <c r="S119" s="37" t="s">
        <v>53</v>
      </c>
      <c r="T119" s="38">
        <f t="shared" si="25"/>
        <v>-7.3150940000000002</v>
      </c>
      <c r="U119" s="38">
        <f t="shared" si="26"/>
        <v>-6.2959700000000005</v>
      </c>
      <c r="V119" s="38">
        <f t="shared" si="27"/>
        <v>-7.3776479999999989</v>
      </c>
      <c r="W119" s="38">
        <f t="shared" si="28"/>
        <v>-7.3603639999999988</v>
      </c>
      <c r="X119" s="38">
        <f t="shared" si="29"/>
        <v>-10.416924</v>
      </c>
    </row>
    <row r="120" spans="2:24" x14ac:dyDescent="0.25">
      <c r="B120" s="20">
        <v>9</v>
      </c>
      <c r="C120" s="21" t="s">
        <v>54</v>
      </c>
      <c r="D120" s="38">
        <v>16.426608999999999</v>
      </c>
      <c r="E120" s="38">
        <v>14.584082</v>
      </c>
      <c r="F120" s="38">
        <v>16.884585999999999</v>
      </c>
      <c r="G120" s="38">
        <v>16.037251999999999</v>
      </c>
      <c r="H120" s="38">
        <v>23.516178</v>
      </c>
      <c r="J120" s="36">
        <v>9</v>
      </c>
      <c r="K120" s="37" t="s">
        <v>54</v>
      </c>
      <c r="L120" s="38">
        <v>9.3332999999999995</v>
      </c>
      <c r="M120" s="38">
        <v>8.2864100000000001</v>
      </c>
      <c r="N120" s="38">
        <v>9.593515</v>
      </c>
      <c r="O120" s="38">
        <v>9.1120750000000008</v>
      </c>
      <c r="P120" s="38">
        <v>13.361465000000001</v>
      </c>
      <c r="R120" s="36">
        <v>9</v>
      </c>
      <c r="S120" s="37" t="s">
        <v>54</v>
      </c>
      <c r="T120" s="38">
        <f t="shared" si="25"/>
        <v>-7.0933089999999996</v>
      </c>
      <c r="U120" s="38">
        <f t="shared" si="26"/>
        <v>-6.2976720000000004</v>
      </c>
      <c r="V120" s="38">
        <f t="shared" si="27"/>
        <v>-7.2910709999999987</v>
      </c>
      <c r="W120" s="38">
        <f t="shared" si="28"/>
        <v>-6.9251769999999979</v>
      </c>
      <c r="X120" s="38">
        <f t="shared" si="29"/>
        <v>-10.154712999999999</v>
      </c>
    </row>
    <row r="121" spans="2:24" x14ac:dyDescent="0.25">
      <c r="B121" s="20">
        <v>10</v>
      </c>
      <c r="C121" s="21" t="s">
        <v>55</v>
      </c>
      <c r="D121" s="38">
        <v>15.567886</v>
      </c>
      <c r="E121" s="38">
        <v>14.032245</v>
      </c>
      <c r="F121" s="38">
        <v>16.605905</v>
      </c>
      <c r="G121" s="38">
        <v>16.685399</v>
      </c>
      <c r="H121" s="38">
        <v>22.281068999999999</v>
      </c>
      <c r="J121" s="36">
        <v>10</v>
      </c>
      <c r="K121" s="37" t="s">
        <v>55</v>
      </c>
      <c r="L121" s="38">
        <v>8.8453900000000001</v>
      </c>
      <c r="M121" s="38">
        <v>7.9728669999999999</v>
      </c>
      <c r="N121" s="38">
        <v>9.4351730000000007</v>
      </c>
      <c r="O121" s="38">
        <v>9.4803409999999992</v>
      </c>
      <c r="P121" s="38">
        <v>12.659698000000001</v>
      </c>
      <c r="R121" s="36">
        <v>10</v>
      </c>
      <c r="S121" s="37" t="s">
        <v>55</v>
      </c>
      <c r="T121" s="38">
        <f t="shared" si="25"/>
        <v>-6.7224959999999996</v>
      </c>
      <c r="U121" s="38">
        <f t="shared" si="26"/>
        <v>-6.0593779999999997</v>
      </c>
      <c r="V121" s="38">
        <f t="shared" si="27"/>
        <v>-7.1707319999999992</v>
      </c>
      <c r="W121" s="38">
        <f t="shared" si="28"/>
        <v>-7.2050580000000011</v>
      </c>
      <c r="X121" s="38">
        <f t="shared" si="29"/>
        <v>-9.6213709999999981</v>
      </c>
    </row>
    <row r="122" spans="2:24" x14ac:dyDescent="0.25">
      <c r="B122" s="20">
        <v>11</v>
      </c>
      <c r="C122" s="21" t="s">
        <v>56</v>
      </c>
      <c r="D122" s="38">
        <v>15.567886</v>
      </c>
      <c r="E122" s="38">
        <v>14.032245</v>
      </c>
      <c r="F122" s="38">
        <v>16.605905</v>
      </c>
      <c r="G122" s="38">
        <v>16.685399</v>
      </c>
      <c r="H122" s="38">
        <v>22.281068999999999</v>
      </c>
      <c r="J122" s="36">
        <v>11</v>
      </c>
      <c r="K122" s="37" t="s">
        <v>56</v>
      </c>
      <c r="L122" s="38">
        <v>8.8453900000000001</v>
      </c>
      <c r="M122" s="38">
        <v>7.9728669999999999</v>
      </c>
      <c r="N122" s="38">
        <v>9.4351730000000007</v>
      </c>
      <c r="O122" s="38">
        <v>9.4803409999999992</v>
      </c>
      <c r="P122" s="38">
        <v>12.659698000000001</v>
      </c>
      <c r="R122" s="36">
        <v>11</v>
      </c>
      <c r="S122" s="37" t="s">
        <v>56</v>
      </c>
      <c r="T122" s="38">
        <f t="shared" si="25"/>
        <v>-6.7224959999999996</v>
      </c>
      <c r="U122" s="38">
        <f t="shared" si="26"/>
        <v>-6.0593779999999997</v>
      </c>
      <c r="V122" s="38">
        <f t="shared" si="27"/>
        <v>-7.1707319999999992</v>
      </c>
      <c r="W122" s="38">
        <f t="shared" si="28"/>
        <v>-7.2050580000000011</v>
      </c>
      <c r="X122" s="38">
        <f t="shared" si="29"/>
        <v>-9.6213709999999981</v>
      </c>
    </row>
    <row r="123" spans="2:24" x14ac:dyDescent="0.25">
      <c r="B123" s="20">
        <v>12</v>
      </c>
      <c r="C123" s="21" t="s">
        <v>57</v>
      </c>
      <c r="D123" s="38">
        <v>11.225338000000001</v>
      </c>
      <c r="E123" s="38">
        <v>10.028135000000001</v>
      </c>
      <c r="F123" s="38">
        <v>11.847329</v>
      </c>
      <c r="G123" s="38">
        <v>12.252741</v>
      </c>
      <c r="H123" s="38">
        <v>15.858383999999999</v>
      </c>
      <c r="J123" s="36">
        <v>12</v>
      </c>
      <c r="K123" s="37" t="s">
        <v>57</v>
      </c>
      <c r="L123" s="38">
        <v>6.3780330000000003</v>
      </c>
      <c r="M123" s="38">
        <v>5.6978039999999996</v>
      </c>
      <c r="N123" s="38">
        <v>6.7314369999999997</v>
      </c>
      <c r="O123" s="38">
        <v>6.9617849999999999</v>
      </c>
      <c r="P123" s="38">
        <v>9.010446</v>
      </c>
      <c r="R123" s="36">
        <v>12</v>
      </c>
      <c r="S123" s="37" t="s">
        <v>57</v>
      </c>
      <c r="T123" s="38">
        <f t="shared" si="25"/>
        <v>-4.8473050000000004</v>
      </c>
      <c r="U123" s="38">
        <f t="shared" si="26"/>
        <v>-4.330331000000001</v>
      </c>
      <c r="V123" s="38">
        <f t="shared" si="27"/>
        <v>-5.1158920000000006</v>
      </c>
      <c r="W123" s="38">
        <f t="shared" si="28"/>
        <v>-5.2909560000000004</v>
      </c>
      <c r="X123" s="38">
        <f t="shared" si="29"/>
        <v>-6.8479379999999992</v>
      </c>
    </row>
    <row r="124" spans="2:24" x14ac:dyDescent="0.25">
      <c r="B124" s="20">
        <v>13</v>
      </c>
      <c r="C124" s="21" t="s">
        <v>58</v>
      </c>
      <c r="D124" s="38">
        <v>7.7839919999999996</v>
      </c>
      <c r="E124" s="38">
        <v>7.1465170000000002</v>
      </c>
      <c r="F124" s="38">
        <v>7.9074960000000001</v>
      </c>
      <c r="G124" s="38">
        <v>8.4149460000000005</v>
      </c>
      <c r="H124" s="38">
        <v>7.8609600000000004</v>
      </c>
      <c r="J124" s="36">
        <v>13</v>
      </c>
      <c r="K124" s="37" t="s">
        <v>58</v>
      </c>
      <c r="L124" s="38">
        <v>4.4227230000000004</v>
      </c>
      <c r="M124" s="38">
        <v>4.0605209999999996</v>
      </c>
      <c r="N124" s="38">
        <v>4.4928949999999999</v>
      </c>
      <c r="O124" s="38">
        <v>4.7812190000000001</v>
      </c>
      <c r="P124" s="38">
        <v>4.4664549999999998</v>
      </c>
      <c r="R124" s="36">
        <v>13</v>
      </c>
      <c r="S124" s="37" t="s">
        <v>58</v>
      </c>
      <c r="T124" s="38">
        <f t="shared" si="25"/>
        <v>-3.3612689999999992</v>
      </c>
      <c r="U124" s="38">
        <f t="shared" si="26"/>
        <v>-3.0859960000000006</v>
      </c>
      <c r="V124" s="38">
        <f t="shared" si="27"/>
        <v>-3.4146010000000002</v>
      </c>
      <c r="W124" s="38">
        <f t="shared" si="28"/>
        <v>-3.6337270000000004</v>
      </c>
      <c r="X124" s="38">
        <f t="shared" si="29"/>
        <v>-3.3945050000000005</v>
      </c>
    </row>
    <row r="125" spans="2:24" x14ac:dyDescent="0.25">
      <c r="B125" s="20">
        <v>14</v>
      </c>
      <c r="C125" s="21" t="s">
        <v>59</v>
      </c>
      <c r="D125" s="38">
        <v>7.7839919999999996</v>
      </c>
      <c r="E125" s="38">
        <v>7.1465170000000002</v>
      </c>
      <c r="F125" s="38">
        <v>7.9074960000000001</v>
      </c>
      <c r="G125" s="38">
        <v>8.4149460000000005</v>
      </c>
      <c r="H125" s="38">
        <v>7.8609600000000004</v>
      </c>
      <c r="J125" s="36">
        <v>14</v>
      </c>
      <c r="K125" s="37" t="s">
        <v>59</v>
      </c>
      <c r="L125" s="38">
        <v>4.4227230000000004</v>
      </c>
      <c r="M125" s="38">
        <v>4.0605209999999996</v>
      </c>
      <c r="N125" s="38">
        <v>4.4928949999999999</v>
      </c>
      <c r="O125" s="38">
        <v>4.7812190000000001</v>
      </c>
      <c r="P125" s="38">
        <v>4.4664549999999998</v>
      </c>
      <c r="R125" s="36">
        <v>14</v>
      </c>
      <c r="S125" s="37" t="s">
        <v>59</v>
      </c>
      <c r="T125" s="38">
        <f t="shared" si="25"/>
        <v>-3.3612689999999992</v>
      </c>
      <c r="U125" s="38">
        <f t="shared" si="26"/>
        <v>-3.0859960000000006</v>
      </c>
      <c r="V125" s="38">
        <f t="shared" si="27"/>
        <v>-3.4146010000000002</v>
      </c>
      <c r="W125" s="38">
        <f t="shared" si="28"/>
        <v>-3.6337270000000004</v>
      </c>
      <c r="X125" s="38">
        <f t="shared" si="29"/>
        <v>-3.3945050000000005</v>
      </c>
    </row>
    <row r="126" spans="2:24" x14ac:dyDescent="0.25">
      <c r="B126" s="20">
        <v>15</v>
      </c>
      <c r="C126" s="21" t="s">
        <v>60</v>
      </c>
      <c r="D126" s="38">
        <v>3.9711989999999999</v>
      </c>
      <c r="E126" s="38">
        <v>3.2972670000000002</v>
      </c>
      <c r="F126" s="38">
        <v>3.2326640000000002</v>
      </c>
      <c r="G126" s="38">
        <v>3.877059</v>
      </c>
      <c r="H126" s="38">
        <v>2.4996659999999999</v>
      </c>
      <c r="J126" s="36">
        <v>15</v>
      </c>
      <c r="K126" s="37" t="s">
        <v>60</v>
      </c>
      <c r="L126" s="38">
        <v>2.2563629999999999</v>
      </c>
      <c r="M126" s="38">
        <v>1.8734470000000001</v>
      </c>
      <c r="N126" s="38">
        <v>1.836741</v>
      </c>
      <c r="O126" s="38">
        <v>2.202874</v>
      </c>
      <c r="P126" s="38">
        <v>1.4202650000000001</v>
      </c>
      <c r="R126" s="36">
        <v>15</v>
      </c>
      <c r="S126" s="37" t="s">
        <v>60</v>
      </c>
      <c r="T126" s="38">
        <f t="shared" si="25"/>
        <v>-1.714836</v>
      </c>
      <c r="U126" s="38">
        <f t="shared" si="26"/>
        <v>-1.4238200000000001</v>
      </c>
      <c r="V126" s="38">
        <f t="shared" si="27"/>
        <v>-1.3959230000000002</v>
      </c>
      <c r="W126" s="38">
        <f t="shared" si="28"/>
        <v>-1.674185</v>
      </c>
      <c r="X126" s="38">
        <f t="shared" si="29"/>
        <v>-1.0794009999999998</v>
      </c>
    </row>
    <row r="127" spans="2:24" x14ac:dyDescent="0.25">
      <c r="B127" s="20">
        <v>16</v>
      </c>
      <c r="C127" s="21" t="s">
        <v>61</v>
      </c>
      <c r="D127" s="38">
        <v>1.556608</v>
      </c>
      <c r="E127" s="38">
        <v>2.0965410000000002</v>
      </c>
      <c r="F127" s="38">
        <v>1.8925080000000001</v>
      </c>
      <c r="G127" s="38">
        <v>2.5680399999999999</v>
      </c>
      <c r="H127" s="38">
        <v>1.8418000000000001</v>
      </c>
      <c r="J127" s="36">
        <v>16</v>
      </c>
      <c r="K127" s="37" t="s">
        <v>61</v>
      </c>
      <c r="L127" s="38">
        <v>0.884436</v>
      </c>
      <c r="M127" s="38">
        <v>1.191217</v>
      </c>
      <c r="N127" s="38">
        <v>1.075288</v>
      </c>
      <c r="O127" s="38">
        <v>1.459114</v>
      </c>
      <c r="P127" s="38">
        <v>1.0464770000000001</v>
      </c>
      <c r="R127" s="36">
        <v>16</v>
      </c>
      <c r="S127" s="37" t="s">
        <v>61</v>
      </c>
      <c r="T127" s="38">
        <f t="shared" si="25"/>
        <v>-0.67217199999999999</v>
      </c>
      <c r="U127" s="38">
        <f t="shared" si="26"/>
        <v>-0.90532400000000024</v>
      </c>
      <c r="V127" s="38">
        <f t="shared" si="27"/>
        <v>-0.81722000000000006</v>
      </c>
      <c r="W127" s="38">
        <f t="shared" si="28"/>
        <v>-1.1089259999999999</v>
      </c>
      <c r="X127" s="38">
        <f t="shared" si="29"/>
        <v>-0.795323</v>
      </c>
    </row>
    <row r="128" spans="2:24" x14ac:dyDescent="0.25">
      <c r="B128" s="20">
        <v>17</v>
      </c>
      <c r="C128" s="21" t="s">
        <v>62</v>
      </c>
      <c r="D128" s="38">
        <v>2.7229420000000002</v>
      </c>
      <c r="E128" s="38">
        <v>-0.167631</v>
      </c>
      <c r="F128" s="38">
        <v>-0.48888700000000002</v>
      </c>
      <c r="G128" s="38">
        <v>-0.238931</v>
      </c>
      <c r="H128" s="38">
        <v>-1.9343349999999999</v>
      </c>
      <c r="J128" s="36">
        <v>17</v>
      </c>
      <c r="K128" s="37" t="s">
        <v>62</v>
      </c>
      <c r="L128" s="38">
        <v>1.547126</v>
      </c>
      <c r="M128" s="38">
        <v>-9.5244999999999996E-2</v>
      </c>
      <c r="N128" s="38">
        <v>-0.277777</v>
      </c>
      <c r="O128" s="38">
        <v>-0.13575599999999999</v>
      </c>
      <c r="P128" s="38">
        <v>-1.099054</v>
      </c>
      <c r="R128" s="36">
        <v>17</v>
      </c>
      <c r="S128" s="37" t="s">
        <v>62</v>
      </c>
      <c r="T128" s="38">
        <f t="shared" si="25"/>
        <v>-1.1758160000000002</v>
      </c>
      <c r="U128" s="38">
        <f t="shared" si="26"/>
        <v>7.2386000000000006E-2</v>
      </c>
      <c r="V128" s="38">
        <f t="shared" si="27"/>
        <v>0.21111000000000002</v>
      </c>
      <c r="W128" s="38">
        <f t="shared" si="28"/>
        <v>0.10317500000000002</v>
      </c>
      <c r="X128" s="38">
        <f t="shared" si="29"/>
        <v>0.83528099999999994</v>
      </c>
    </row>
    <row r="129" spans="2:24" x14ac:dyDescent="0.25">
      <c r="B129" s="20">
        <v>18</v>
      </c>
      <c r="C129" s="21" t="s">
        <v>63</v>
      </c>
      <c r="D129" s="38">
        <v>2.7217060000000002</v>
      </c>
      <c r="E129" s="38">
        <v>0.77594799999999997</v>
      </c>
      <c r="F129" s="38">
        <v>0.42290899999999998</v>
      </c>
      <c r="G129" s="38">
        <v>0.37320799999999998</v>
      </c>
      <c r="H129" s="38">
        <v>-0.95878799999999997</v>
      </c>
      <c r="J129" s="36">
        <v>18</v>
      </c>
      <c r="K129" s="37" t="s">
        <v>63</v>
      </c>
      <c r="L129" s="38">
        <v>1.546424</v>
      </c>
      <c r="M129" s="38">
        <v>0.44087999999999999</v>
      </c>
      <c r="N129" s="38">
        <v>0.240289</v>
      </c>
      <c r="O129" s="38">
        <v>0.21204999999999999</v>
      </c>
      <c r="P129" s="38">
        <v>-0.54476599999999997</v>
      </c>
      <c r="R129" s="36">
        <v>18</v>
      </c>
      <c r="S129" s="37" t="s">
        <v>63</v>
      </c>
      <c r="T129" s="38">
        <f t="shared" si="25"/>
        <v>-1.1752820000000002</v>
      </c>
      <c r="U129" s="38">
        <f t="shared" si="26"/>
        <v>-0.33506799999999998</v>
      </c>
      <c r="V129" s="38">
        <f t="shared" si="27"/>
        <v>-0.18261999999999998</v>
      </c>
      <c r="W129" s="38">
        <f t="shared" si="28"/>
        <v>-0.161158</v>
      </c>
      <c r="X129" s="38">
        <f t="shared" si="29"/>
        <v>0.414022</v>
      </c>
    </row>
    <row r="130" spans="2:24" x14ac:dyDescent="0.25">
      <c r="B130" s="20">
        <v>19</v>
      </c>
      <c r="C130" s="21" t="s">
        <v>64</v>
      </c>
      <c r="D130" s="38">
        <v>0.76706300000000005</v>
      </c>
      <c r="E130" s="38">
        <v>3.132117</v>
      </c>
      <c r="F130" s="38">
        <v>3.0713569999999999</v>
      </c>
      <c r="G130" s="38">
        <v>3.773285</v>
      </c>
      <c r="H130" s="38">
        <v>2.746105</v>
      </c>
      <c r="J130" s="36">
        <v>19</v>
      </c>
      <c r="K130" s="37" t="s">
        <v>64</v>
      </c>
      <c r="L130" s="38">
        <v>0.43583100000000002</v>
      </c>
      <c r="M130" s="38">
        <v>1.779612</v>
      </c>
      <c r="N130" s="38">
        <v>1.7450889999999999</v>
      </c>
      <c r="O130" s="38">
        <v>2.1439119999999998</v>
      </c>
      <c r="P130" s="38">
        <v>1.560287</v>
      </c>
      <c r="R130" s="36">
        <v>19</v>
      </c>
      <c r="S130" s="37" t="s">
        <v>64</v>
      </c>
      <c r="T130" s="38">
        <f t="shared" si="25"/>
        <v>-0.33123200000000003</v>
      </c>
      <c r="U130" s="38">
        <f t="shared" si="26"/>
        <v>-1.3525050000000001</v>
      </c>
      <c r="V130" s="38">
        <f t="shared" si="27"/>
        <v>-1.326268</v>
      </c>
      <c r="W130" s="38">
        <f t="shared" si="28"/>
        <v>-1.6293730000000002</v>
      </c>
      <c r="X130" s="38">
        <f t="shared" si="29"/>
        <v>-1.185818</v>
      </c>
    </row>
    <row r="131" spans="2:24" x14ac:dyDescent="0.25">
      <c r="B131" s="20">
        <v>20</v>
      </c>
      <c r="C131" s="21" t="s">
        <v>65</v>
      </c>
      <c r="D131" s="38">
        <v>-9.9299350000000004</v>
      </c>
      <c r="E131" s="38">
        <v>-7.2480849999999997</v>
      </c>
      <c r="F131" s="38">
        <v>-7.8795070000000003</v>
      </c>
      <c r="G131" s="38">
        <v>-7.779801</v>
      </c>
      <c r="H131" s="38">
        <v>-9.6853119999999997</v>
      </c>
      <c r="J131" s="36">
        <v>20</v>
      </c>
      <c r="K131" s="37" t="s">
        <v>65</v>
      </c>
      <c r="L131" s="38">
        <v>-5.6420089999999998</v>
      </c>
      <c r="M131" s="38">
        <v>-4.1182299999999996</v>
      </c>
      <c r="N131" s="38">
        <v>-4.4769930000000002</v>
      </c>
      <c r="O131" s="38">
        <v>-4.4203409999999996</v>
      </c>
      <c r="P131" s="38">
        <v>-5.503018</v>
      </c>
      <c r="R131" s="36">
        <v>20</v>
      </c>
      <c r="S131" s="37" t="s">
        <v>65</v>
      </c>
      <c r="T131" s="38">
        <f t="shared" si="25"/>
        <v>4.2879260000000006</v>
      </c>
      <c r="U131" s="38">
        <f t="shared" si="26"/>
        <v>3.1298550000000001</v>
      </c>
      <c r="V131" s="38">
        <f t="shared" si="27"/>
        <v>3.402514</v>
      </c>
      <c r="W131" s="38">
        <f t="shared" si="28"/>
        <v>3.3594600000000003</v>
      </c>
      <c r="X131" s="38">
        <f t="shared" si="29"/>
        <v>4.1822939999999997</v>
      </c>
    </row>
    <row r="132" spans="2:24" x14ac:dyDescent="0.25">
      <c r="B132" s="20">
        <v>21</v>
      </c>
      <c r="C132" s="21" t="s">
        <v>66</v>
      </c>
      <c r="D132" s="38">
        <v>-10.828977999999999</v>
      </c>
      <c r="E132" s="38">
        <v>-7.8032830000000004</v>
      </c>
      <c r="F132" s="38">
        <v>-7.6302820000000002</v>
      </c>
      <c r="G132" s="38">
        <v>-7.3004069999999999</v>
      </c>
      <c r="H132" s="38">
        <v>-9.4754050000000003</v>
      </c>
      <c r="J132" s="36">
        <v>21</v>
      </c>
      <c r="K132" s="37" t="s">
        <v>66</v>
      </c>
      <c r="L132" s="38">
        <v>-6.1528280000000004</v>
      </c>
      <c r="M132" s="38">
        <v>-4.4336840000000004</v>
      </c>
      <c r="N132" s="38">
        <v>-4.335388</v>
      </c>
      <c r="O132" s="38">
        <v>-4.1479590000000002</v>
      </c>
      <c r="P132" s="38">
        <v>-5.3837529999999996</v>
      </c>
      <c r="R132" s="36">
        <v>21</v>
      </c>
      <c r="S132" s="37" t="s">
        <v>66</v>
      </c>
      <c r="T132" s="38">
        <f t="shared" si="25"/>
        <v>4.6761499999999989</v>
      </c>
      <c r="U132" s="38">
        <f t="shared" si="26"/>
        <v>3.369599</v>
      </c>
      <c r="V132" s="38">
        <f t="shared" si="27"/>
        <v>3.2948940000000002</v>
      </c>
      <c r="W132" s="38">
        <f t="shared" si="28"/>
        <v>3.1524479999999997</v>
      </c>
      <c r="X132" s="38">
        <f t="shared" si="29"/>
        <v>4.0916520000000007</v>
      </c>
    </row>
    <row r="133" spans="2:24" x14ac:dyDescent="0.25">
      <c r="B133" s="20">
        <v>22</v>
      </c>
      <c r="C133" s="21" t="s">
        <v>67</v>
      </c>
      <c r="D133" s="38">
        <v>1.794081</v>
      </c>
      <c r="E133" s="38">
        <v>1.709789</v>
      </c>
      <c r="F133" s="38">
        <v>1.955471</v>
      </c>
      <c r="G133" s="38">
        <v>0.79706200000000005</v>
      </c>
      <c r="H133" s="38">
        <v>-8.2885E-2</v>
      </c>
      <c r="J133" s="36">
        <v>22</v>
      </c>
      <c r="K133" s="37" t="s">
        <v>67</v>
      </c>
      <c r="L133" s="38">
        <v>1.0193639999999999</v>
      </c>
      <c r="M133" s="38">
        <v>0.97147099999999997</v>
      </c>
      <c r="N133" s="38">
        <v>1.1110629999999999</v>
      </c>
      <c r="O133" s="38">
        <v>0.452876</v>
      </c>
      <c r="P133" s="38">
        <v>-4.7093999999999997E-2</v>
      </c>
      <c r="R133" s="36">
        <v>22</v>
      </c>
      <c r="S133" s="37" t="s">
        <v>67</v>
      </c>
      <c r="T133" s="38">
        <f t="shared" si="25"/>
        <v>-0.7747170000000001</v>
      </c>
      <c r="U133" s="38">
        <f t="shared" si="26"/>
        <v>-0.73831800000000003</v>
      </c>
      <c r="V133" s="38">
        <f t="shared" si="27"/>
        <v>-0.84440800000000005</v>
      </c>
      <c r="W133" s="38">
        <f t="shared" si="28"/>
        <v>-0.34418600000000005</v>
      </c>
      <c r="X133" s="38">
        <f t="shared" si="29"/>
        <v>3.5791000000000003E-2</v>
      </c>
    </row>
    <row r="134" spans="2:24" x14ac:dyDescent="0.25">
      <c r="B134" s="20">
        <v>23</v>
      </c>
      <c r="C134" s="21" t="s">
        <v>68</v>
      </c>
      <c r="D134" s="38">
        <v>1.794081</v>
      </c>
      <c r="E134" s="38">
        <v>1.709789</v>
      </c>
      <c r="F134" s="38">
        <v>1.955471</v>
      </c>
      <c r="G134" s="38">
        <v>0.79706200000000005</v>
      </c>
      <c r="H134" s="38">
        <v>-8.2885E-2</v>
      </c>
      <c r="J134" s="36">
        <v>23</v>
      </c>
      <c r="K134" s="37" t="s">
        <v>68</v>
      </c>
      <c r="L134" s="38">
        <v>1.0193639999999999</v>
      </c>
      <c r="M134" s="38">
        <v>0.97147099999999997</v>
      </c>
      <c r="N134" s="38">
        <v>1.1110629999999999</v>
      </c>
      <c r="O134" s="38">
        <v>0.452876</v>
      </c>
      <c r="P134" s="38">
        <v>-4.7093999999999997E-2</v>
      </c>
      <c r="R134" s="36">
        <v>23</v>
      </c>
      <c r="S134" s="37" t="s">
        <v>68</v>
      </c>
      <c r="T134" s="38">
        <f t="shared" si="25"/>
        <v>-0.7747170000000001</v>
      </c>
      <c r="U134" s="38">
        <f t="shared" si="26"/>
        <v>-0.73831800000000003</v>
      </c>
      <c r="V134" s="38">
        <f t="shared" si="27"/>
        <v>-0.84440800000000005</v>
      </c>
      <c r="W134" s="38">
        <f t="shared" si="28"/>
        <v>-0.34418600000000005</v>
      </c>
      <c r="X134" s="38">
        <f t="shared" si="29"/>
        <v>3.5791000000000003E-2</v>
      </c>
    </row>
    <row r="135" spans="2:24" x14ac:dyDescent="0.25">
      <c r="B135" s="20">
        <v>24</v>
      </c>
      <c r="C135" s="21" t="s">
        <v>69</v>
      </c>
      <c r="D135" s="38">
        <v>1.794081</v>
      </c>
      <c r="E135" s="38">
        <v>1.709789</v>
      </c>
      <c r="F135" s="38">
        <v>1.955471</v>
      </c>
      <c r="G135" s="38">
        <v>0.79706200000000005</v>
      </c>
      <c r="H135" s="38">
        <v>-8.2885E-2</v>
      </c>
      <c r="J135" s="36">
        <v>24</v>
      </c>
      <c r="K135" s="37" t="s">
        <v>69</v>
      </c>
      <c r="L135" s="38">
        <v>1.0193639999999999</v>
      </c>
      <c r="M135" s="38">
        <v>0.97147099999999997</v>
      </c>
      <c r="N135" s="38">
        <v>1.1110629999999999</v>
      </c>
      <c r="O135" s="38">
        <v>0.452876</v>
      </c>
      <c r="P135" s="38">
        <v>-4.7093999999999997E-2</v>
      </c>
      <c r="R135" s="36">
        <v>24</v>
      </c>
      <c r="S135" s="37" t="s">
        <v>69</v>
      </c>
      <c r="T135" s="38">
        <f t="shared" si="25"/>
        <v>-0.7747170000000001</v>
      </c>
      <c r="U135" s="38">
        <f t="shared" si="26"/>
        <v>-0.73831800000000003</v>
      </c>
      <c r="V135" s="38">
        <f t="shared" si="27"/>
        <v>-0.84440800000000005</v>
      </c>
      <c r="W135" s="38">
        <f t="shared" si="28"/>
        <v>-0.34418600000000005</v>
      </c>
      <c r="X135" s="38">
        <f t="shared" si="29"/>
        <v>3.5791000000000003E-2</v>
      </c>
    </row>
    <row r="136" spans="2:24" x14ac:dyDescent="0.25">
      <c r="B136" s="20">
        <v>25</v>
      </c>
      <c r="C136" s="21" t="s">
        <v>70</v>
      </c>
      <c r="D136" s="38">
        <v>-4.3926910000000001</v>
      </c>
      <c r="E136" s="38">
        <v>-4.4273550000000004</v>
      </c>
      <c r="F136" s="38">
        <v>-4.1373530000000001</v>
      </c>
      <c r="G136" s="38">
        <v>-4.3274609999999996</v>
      </c>
      <c r="H136" s="38">
        <v>-6.3620159999999997</v>
      </c>
      <c r="J136" s="36">
        <v>25</v>
      </c>
      <c r="K136" s="37" t="s">
        <v>70</v>
      </c>
      <c r="L136" s="38">
        <v>-2.4958469999999999</v>
      </c>
      <c r="M136" s="38">
        <v>-2.5155419999999999</v>
      </c>
      <c r="N136" s="38">
        <v>-2.3507690000000001</v>
      </c>
      <c r="O136" s="38">
        <v>-2.4587840000000001</v>
      </c>
      <c r="P136" s="38">
        <v>-3.6147819999999999</v>
      </c>
      <c r="R136" s="36">
        <v>25</v>
      </c>
      <c r="S136" s="37" t="s">
        <v>70</v>
      </c>
      <c r="T136" s="38">
        <f t="shared" si="25"/>
        <v>1.8968440000000002</v>
      </c>
      <c r="U136" s="38">
        <f t="shared" si="26"/>
        <v>1.9118130000000004</v>
      </c>
      <c r="V136" s="38">
        <f t="shared" si="27"/>
        <v>1.7865839999999999</v>
      </c>
      <c r="W136" s="38">
        <f t="shared" si="28"/>
        <v>1.8686769999999995</v>
      </c>
      <c r="X136" s="38">
        <f t="shared" si="29"/>
        <v>2.7472339999999997</v>
      </c>
    </row>
    <row r="137" spans="2:24" x14ac:dyDescent="0.25">
      <c r="B137" s="20">
        <v>26</v>
      </c>
      <c r="C137" s="21" t="s">
        <v>71</v>
      </c>
      <c r="D137" s="38">
        <v>-6.3791609999999999</v>
      </c>
      <c r="E137" s="38">
        <v>-6.0658599999999998</v>
      </c>
      <c r="F137" s="38">
        <v>-4.0024559999999996</v>
      </c>
      <c r="G137" s="38">
        <v>-3.560044</v>
      </c>
      <c r="H137" s="38">
        <v>-5.8908699999999996</v>
      </c>
      <c r="J137" s="36">
        <v>26</v>
      </c>
      <c r="K137" s="37" t="s">
        <v>71</v>
      </c>
      <c r="L137" s="38">
        <v>-3.6245229999999999</v>
      </c>
      <c r="M137" s="38">
        <v>-3.4465110000000001</v>
      </c>
      <c r="N137" s="38">
        <v>-2.2741229999999999</v>
      </c>
      <c r="O137" s="38">
        <v>-2.0227520000000001</v>
      </c>
      <c r="P137" s="38">
        <v>-3.3470849999999999</v>
      </c>
      <c r="R137" s="36">
        <v>26</v>
      </c>
      <c r="S137" s="37" t="s">
        <v>71</v>
      </c>
      <c r="T137" s="38">
        <f t="shared" si="25"/>
        <v>2.7546379999999999</v>
      </c>
      <c r="U137" s="38">
        <f t="shared" si="26"/>
        <v>2.6193489999999997</v>
      </c>
      <c r="V137" s="38">
        <f t="shared" si="27"/>
        <v>1.7283329999999997</v>
      </c>
      <c r="W137" s="38">
        <f t="shared" si="28"/>
        <v>1.5372919999999999</v>
      </c>
      <c r="X137" s="38">
        <f t="shared" si="29"/>
        <v>2.5437849999999997</v>
      </c>
    </row>
    <row r="138" spans="2:24" ht="15.75" thickBot="1" x14ac:dyDescent="0.3">
      <c r="B138" s="22">
        <v>27</v>
      </c>
      <c r="C138" s="23" t="s">
        <v>72</v>
      </c>
      <c r="D138" s="29">
        <v>-12.517022000000001</v>
      </c>
      <c r="E138" s="29">
        <v>-12.518148</v>
      </c>
      <c r="F138" s="29">
        <v>-7.6347009999999997</v>
      </c>
      <c r="G138" s="29">
        <v>-7.2324140000000003</v>
      </c>
      <c r="H138" s="29">
        <v>-9.5968889999999991</v>
      </c>
      <c r="J138" s="27">
        <v>27</v>
      </c>
      <c r="K138" s="28" t="s">
        <v>72</v>
      </c>
      <c r="L138" s="29">
        <v>-7.1119440000000003</v>
      </c>
      <c r="M138" s="29">
        <v>-7.112584</v>
      </c>
      <c r="N138" s="29">
        <v>-4.337898</v>
      </c>
      <c r="O138" s="29">
        <v>-4.1093260000000003</v>
      </c>
      <c r="P138" s="29">
        <v>-5.4527780000000003</v>
      </c>
      <c r="R138" s="27">
        <v>27</v>
      </c>
      <c r="S138" s="28" t="s">
        <v>72</v>
      </c>
      <c r="T138" s="29">
        <f t="shared" si="25"/>
        <v>5.4050780000000005</v>
      </c>
      <c r="U138" s="29">
        <f t="shared" si="26"/>
        <v>5.405564</v>
      </c>
      <c r="V138" s="29">
        <f t="shared" si="27"/>
        <v>3.2968029999999997</v>
      </c>
      <c r="W138" s="29">
        <f t="shared" si="28"/>
        <v>3.1230880000000001</v>
      </c>
      <c r="X138" s="29">
        <f t="shared" si="29"/>
        <v>4.1441109999999988</v>
      </c>
    </row>
    <row r="139" spans="2:24" ht="15.75" thickBot="1" x14ac:dyDescent="0.3"/>
    <row r="140" spans="2:24" ht="14.45" customHeight="1" x14ac:dyDescent="0.25">
      <c r="B140" s="66" t="s">
        <v>1</v>
      </c>
      <c r="C140" s="69" t="s">
        <v>2</v>
      </c>
      <c r="D140" s="63" t="s">
        <v>74</v>
      </c>
      <c r="E140" s="63" t="s">
        <v>74</v>
      </c>
      <c r="F140" s="63" t="s">
        <v>74</v>
      </c>
      <c r="G140" s="63" t="s">
        <v>74</v>
      </c>
      <c r="H140" s="63" t="s">
        <v>74</v>
      </c>
      <c r="J140" s="66" t="s">
        <v>1</v>
      </c>
      <c r="K140" s="69" t="s">
        <v>2</v>
      </c>
      <c r="L140" s="63" t="s">
        <v>74</v>
      </c>
      <c r="M140" s="63" t="s">
        <v>74</v>
      </c>
      <c r="N140" s="63" t="s">
        <v>74</v>
      </c>
      <c r="O140" s="63" t="s">
        <v>74</v>
      </c>
      <c r="P140" s="63" t="s">
        <v>74</v>
      </c>
      <c r="R140" s="66" t="s">
        <v>1</v>
      </c>
      <c r="S140" s="69" t="s">
        <v>2</v>
      </c>
      <c r="T140" s="63" t="s">
        <v>74</v>
      </c>
      <c r="U140" s="63" t="s">
        <v>74</v>
      </c>
      <c r="V140" s="63" t="s">
        <v>74</v>
      </c>
      <c r="W140" s="63" t="s">
        <v>74</v>
      </c>
      <c r="X140" s="63" t="s">
        <v>74</v>
      </c>
    </row>
    <row r="141" spans="2:24" x14ac:dyDescent="0.25">
      <c r="B141" s="67"/>
      <c r="C141" s="70"/>
      <c r="D141" s="64"/>
      <c r="E141" s="64"/>
      <c r="F141" s="64"/>
      <c r="G141" s="64"/>
      <c r="H141" s="64"/>
      <c r="J141" s="67"/>
      <c r="K141" s="70"/>
      <c r="L141" s="64"/>
      <c r="M141" s="64"/>
      <c r="N141" s="64"/>
      <c r="O141" s="64"/>
      <c r="P141" s="64"/>
      <c r="R141" s="67"/>
      <c r="S141" s="70"/>
      <c r="T141" s="64"/>
      <c r="U141" s="64"/>
      <c r="V141" s="64"/>
      <c r="W141" s="64"/>
      <c r="X141" s="64"/>
    </row>
    <row r="142" spans="2:24" ht="15.75" thickBot="1" x14ac:dyDescent="0.3">
      <c r="B142" s="68"/>
      <c r="C142" s="71"/>
      <c r="D142" s="65"/>
      <c r="E142" s="65"/>
      <c r="F142" s="65"/>
      <c r="G142" s="65"/>
      <c r="H142" s="65"/>
      <c r="J142" s="68"/>
      <c r="K142" s="71"/>
      <c r="L142" s="65"/>
      <c r="M142" s="65"/>
      <c r="N142" s="65"/>
      <c r="O142" s="65"/>
      <c r="P142" s="65"/>
      <c r="R142" s="68"/>
      <c r="S142" s="71"/>
      <c r="T142" s="65"/>
      <c r="U142" s="65"/>
      <c r="V142" s="65"/>
      <c r="W142" s="65"/>
      <c r="X142" s="65"/>
    </row>
    <row r="143" spans="2:24" x14ac:dyDescent="0.25">
      <c r="B143" s="12">
        <v>1</v>
      </c>
      <c r="C143" s="13" t="s">
        <v>46</v>
      </c>
      <c r="D143" s="14">
        <v>17.659859000000001</v>
      </c>
      <c r="E143" s="14">
        <v>19.994368999999999</v>
      </c>
      <c r="F143" s="14">
        <v>20.323937999999998</v>
      </c>
      <c r="G143" s="14">
        <v>27.849539</v>
      </c>
      <c r="H143" s="14">
        <v>34.670938</v>
      </c>
      <c r="J143" s="12">
        <v>1</v>
      </c>
      <c r="K143" s="13" t="s">
        <v>46</v>
      </c>
      <c r="L143" s="14">
        <v>10.034011</v>
      </c>
      <c r="M143" s="14">
        <v>11.360436999999999</v>
      </c>
      <c r="N143" s="14">
        <v>11.547692</v>
      </c>
      <c r="O143" s="14">
        <v>15.823601999999999</v>
      </c>
      <c r="P143" s="14">
        <v>19.699397000000001</v>
      </c>
      <c r="R143" s="12">
        <v>1</v>
      </c>
      <c r="S143" s="13" t="s">
        <v>46</v>
      </c>
      <c r="T143" s="14">
        <f t="shared" ref="T143:T169" si="30">L143-D143</f>
        <v>-7.6258480000000013</v>
      </c>
      <c r="U143" s="14">
        <f t="shared" ref="U143:U169" si="31">M143-E143</f>
        <v>-8.6339319999999997</v>
      </c>
      <c r="V143" s="14">
        <f t="shared" ref="V143:V169" si="32">N143-F143</f>
        <v>-8.7762459999999987</v>
      </c>
      <c r="W143" s="14">
        <f t="shared" ref="W143:W169" si="33">O143-G143</f>
        <v>-12.025937000000001</v>
      </c>
      <c r="X143" s="14">
        <f t="shared" ref="X143:X169" si="34">P143-H143</f>
        <v>-14.971540999999998</v>
      </c>
    </row>
    <row r="144" spans="2:24" x14ac:dyDescent="0.25">
      <c r="B144" s="20">
        <v>2</v>
      </c>
      <c r="C144" s="21" t="s">
        <v>47</v>
      </c>
      <c r="D144" s="38">
        <v>17.659859000000001</v>
      </c>
      <c r="E144" s="38">
        <v>19.994368999999999</v>
      </c>
      <c r="F144" s="38">
        <v>20.323937999999998</v>
      </c>
      <c r="G144" s="38">
        <v>27.849539</v>
      </c>
      <c r="H144" s="38">
        <v>34.670938</v>
      </c>
      <c r="J144" s="36">
        <v>2</v>
      </c>
      <c r="K144" s="37" t="s">
        <v>47</v>
      </c>
      <c r="L144" s="38">
        <v>10.034011</v>
      </c>
      <c r="M144" s="38">
        <v>11.360436999999999</v>
      </c>
      <c r="N144" s="38">
        <v>11.547692</v>
      </c>
      <c r="O144" s="38">
        <v>15.823601999999999</v>
      </c>
      <c r="P144" s="38">
        <v>19.699397000000001</v>
      </c>
      <c r="R144" s="36">
        <v>2</v>
      </c>
      <c r="S144" s="37" t="s">
        <v>47</v>
      </c>
      <c r="T144" s="38">
        <f t="shared" si="30"/>
        <v>-7.6258480000000013</v>
      </c>
      <c r="U144" s="38">
        <f t="shared" si="31"/>
        <v>-8.6339319999999997</v>
      </c>
      <c r="V144" s="38">
        <f t="shared" si="32"/>
        <v>-8.7762459999999987</v>
      </c>
      <c r="W144" s="38">
        <f t="shared" si="33"/>
        <v>-12.025937000000001</v>
      </c>
      <c r="X144" s="38">
        <f t="shared" si="34"/>
        <v>-14.971540999999998</v>
      </c>
    </row>
    <row r="145" spans="2:24" x14ac:dyDescent="0.25">
      <c r="B145" s="20">
        <v>3</v>
      </c>
      <c r="C145" s="21" t="s">
        <v>48</v>
      </c>
      <c r="D145" s="38">
        <v>16.552738999999999</v>
      </c>
      <c r="E145" s="38">
        <v>19.143339000000001</v>
      </c>
      <c r="F145" s="38">
        <v>17.679013999999999</v>
      </c>
      <c r="G145" s="38">
        <v>19.509435</v>
      </c>
      <c r="H145" s="38">
        <v>25.675022999999999</v>
      </c>
      <c r="J145" s="36">
        <v>3</v>
      </c>
      <c r="K145" s="37" t="s">
        <v>48</v>
      </c>
      <c r="L145" s="38">
        <v>9.4049650000000007</v>
      </c>
      <c r="M145" s="38">
        <v>10.876897</v>
      </c>
      <c r="N145" s="38">
        <v>10.044895</v>
      </c>
      <c r="O145" s="38">
        <v>11.084906</v>
      </c>
      <c r="P145" s="38">
        <v>14.588081000000001</v>
      </c>
      <c r="R145" s="36">
        <v>3</v>
      </c>
      <c r="S145" s="37" t="s">
        <v>48</v>
      </c>
      <c r="T145" s="38">
        <f t="shared" si="30"/>
        <v>-7.1477739999999983</v>
      </c>
      <c r="U145" s="38">
        <f t="shared" si="31"/>
        <v>-8.2664420000000014</v>
      </c>
      <c r="V145" s="38">
        <f t="shared" si="32"/>
        <v>-7.6341189999999983</v>
      </c>
      <c r="W145" s="38">
        <f t="shared" si="33"/>
        <v>-8.4245289999999997</v>
      </c>
      <c r="X145" s="38">
        <f t="shared" si="34"/>
        <v>-11.086941999999999</v>
      </c>
    </row>
    <row r="146" spans="2:24" x14ac:dyDescent="0.25">
      <c r="B146" s="20">
        <v>4</v>
      </c>
      <c r="C146" s="21" t="s">
        <v>49</v>
      </c>
      <c r="D146" s="38">
        <v>16.181290000000001</v>
      </c>
      <c r="E146" s="38">
        <v>28.425070000000002</v>
      </c>
      <c r="F146" s="38">
        <v>27.167207000000001</v>
      </c>
      <c r="G146" s="38">
        <v>29.043396000000001</v>
      </c>
      <c r="H146" s="38">
        <v>34.574100999999999</v>
      </c>
      <c r="J146" s="36">
        <v>4</v>
      </c>
      <c r="K146" s="37" t="s">
        <v>49</v>
      </c>
      <c r="L146" s="38">
        <v>9.1939150000000005</v>
      </c>
      <c r="M146" s="38">
        <v>16.150607999999998</v>
      </c>
      <c r="N146" s="38">
        <v>15.435912999999999</v>
      </c>
      <c r="O146" s="38">
        <v>16.501929000000001</v>
      </c>
      <c r="P146" s="38">
        <v>19.644376000000001</v>
      </c>
      <c r="R146" s="36">
        <v>4</v>
      </c>
      <c r="S146" s="37" t="s">
        <v>49</v>
      </c>
      <c r="T146" s="38">
        <f t="shared" si="30"/>
        <v>-6.9873750000000001</v>
      </c>
      <c r="U146" s="38">
        <f t="shared" si="31"/>
        <v>-12.274462000000003</v>
      </c>
      <c r="V146" s="38">
        <f t="shared" si="32"/>
        <v>-11.731294000000002</v>
      </c>
      <c r="W146" s="38">
        <f t="shared" si="33"/>
        <v>-12.541467000000001</v>
      </c>
      <c r="X146" s="38">
        <f t="shared" si="34"/>
        <v>-14.929724999999998</v>
      </c>
    </row>
    <row r="147" spans="2:24" x14ac:dyDescent="0.25">
      <c r="B147" s="20">
        <v>5</v>
      </c>
      <c r="C147" s="21" t="s">
        <v>50</v>
      </c>
      <c r="D147" s="38">
        <v>13.138581</v>
      </c>
      <c r="E147" s="38">
        <v>15.702809999999999</v>
      </c>
      <c r="F147" s="38">
        <v>13.975459000000001</v>
      </c>
      <c r="G147" s="38">
        <v>15.254923</v>
      </c>
      <c r="H147" s="38">
        <v>21.691426</v>
      </c>
      <c r="J147" s="36">
        <v>5</v>
      </c>
      <c r="K147" s="37" t="s">
        <v>50</v>
      </c>
      <c r="L147" s="38">
        <v>7.465103</v>
      </c>
      <c r="M147" s="38">
        <v>8.9220509999999997</v>
      </c>
      <c r="N147" s="38">
        <v>7.9406020000000002</v>
      </c>
      <c r="O147" s="38">
        <v>8.6675699999999996</v>
      </c>
      <c r="P147" s="38">
        <v>12.324674</v>
      </c>
      <c r="R147" s="36">
        <v>5</v>
      </c>
      <c r="S147" s="37" t="s">
        <v>50</v>
      </c>
      <c r="T147" s="38">
        <f t="shared" si="30"/>
        <v>-5.6734780000000002</v>
      </c>
      <c r="U147" s="38">
        <f t="shared" si="31"/>
        <v>-6.7807589999999998</v>
      </c>
      <c r="V147" s="38">
        <f t="shared" si="32"/>
        <v>-6.0348570000000006</v>
      </c>
      <c r="W147" s="38">
        <f t="shared" si="33"/>
        <v>-6.5873530000000002</v>
      </c>
      <c r="X147" s="38">
        <f t="shared" si="34"/>
        <v>-9.366752</v>
      </c>
    </row>
    <row r="148" spans="2:24" x14ac:dyDescent="0.25">
      <c r="B148" s="20">
        <v>6</v>
      </c>
      <c r="C148" s="21" t="s">
        <v>51</v>
      </c>
      <c r="D148" s="38">
        <v>12.944675</v>
      </c>
      <c r="E148" s="38">
        <v>15.46824</v>
      </c>
      <c r="F148" s="38">
        <v>13.882687000000001</v>
      </c>
      <c r="G148" s="38">
        <v>15.119101000000001</v>
      </c>
      <c r="H148" s="38">
        <v>20.757273999999999</v>
      </c>
      <c r="J148" s="36">
        <v>6</v>
      </c>
      <c r="K148" s="37" t="s">
        <v>51</v>
      </c>
      <c r="L148" s="38">
        <v>7.3549290000000003</v>
      </c>
      <c r="M148" s="38">
        <v>8.7887730000000008</v>
      </c>
      <c r="N148" s="38">
        <v>7.8878899999999996</v>
      </c>
      <c r="O148" s="38">
        <v>8.5903980000000004</v>
      </c>
      <c r="P148" s="38">
        <v>11.793906</v>
      </c>
      <c r="R148" s="36">
        <v>6</v>
      </c>
      <c r="S148" s="37" t="s">
        <v>51</v>
      </c>
      <c r="T148" s="38">
        <f t="shared" si="30"/>
        <v>-5.5897459999999999</v>
      </c>
      <c r="U148" s="38">
        <f t="shared" si="31"/>
        <v>-6.6794669999999989</v>
      </c>
      <c r="V148" s="38">
        <f t="shared" si="32"/>
        <v>-5.994797000000001</v>
      </c>
      <c r="W148" s="38">
        <f t="shared" si="33"/>
        <v>-6.5287030000000001</v>
      </c>
      <c r="X148" s="38">
        <f t="shared" si="34"/>
        <v>-8.9633679999999991</v>
      </c>
    </row>
    <row r="149" spans="2:24" x14ac:dyDescent="0.25">
      <c r="B149" s="20">
        <v>7</v>
      </c>
      <c r="C149" s="21" t="s">
        <v>52</v>
      </c>
      <c r="D149" s="38">
        <v>21.391974000000001</v>
      </c>
      <c r="E149" s="38">
        <v>24.518808</v>
      </c>
      <c r="F149" s="38">
        <v>19.803148</v>
      </c>
      <c r="G149" s="38">
        <v>19.828423000000001</v>
      </c>
      <c r="H149" s="38">
        <v>26.030377000000001</v>
      </c>
      <c r="J149" s="36">
        <v>7</v>
      </c>
      <c r="K149" s="37" t="s">
        <v>52</v>
      </c>
      <c r="L149" s="38">
        <v>12.154529999999999</v>
      </c>
      <c r="M149" s="38">
        <v>13.931141</v>
      </c>
      <c r="N149" s="38">
        <v>11.251789</v>
      </c>
      <c r="O149" s="38">
        <v>11.266149</v>
      </c>
      <c r="P149" s="38">
        <v>14.789987</v>
      </c>
      <c r="R149" s="36">
        <v>7</v>
      </c>
      <c r="S149" s="37" t="s">
        <v>52</v>
      </c>
      <c r="T149" s="38">
        <f t="shared" si="30"/>
        <v>-9.2374440000000018</v>
      </c>
      <c r="U149" s="38">
        <f t="shared" si="31"/>
        <v>-10.587667</v>
      </c>
      <c r="V149" s="38">
        <f t="shared" si="32"/>
        <v>-8.5513589999999997</v>
      </c>
      <c r="W149" s="38">
        <f t="shared" si="33"/>
        <v>-8.5622740000000004</v>
      </c>
      <c r="X149" s="38">
        <f t="shared" si="34"/>
        <v>-11.240390000000001</v>
      </c>
    </row>
    <row r="150" spans="2:24" x14ac:dyDescent="0.25">
      <c r="B150" s="20">
        <v>8</v>
      </c>
      <c r="C150" s="21" t="s">
        <v>53</v>
      </c>
      <c r="D150" s="38">
        <v>11.388546</v>
      </c>
      <c r="E150" s="38">
        <v>12.97723</v>
      </c>
      <c r="F150" s="38">
        <v>11.185578</v>
      </c>
      <c r="G150" s="38">
        <v>12.210345999999999</v>
      </c>
      <c r="H150" s="38">
        <v>17.819707000000001</v>
      </c>
      <c r="J150" s="36">
        <v>8</v>
      </c>
      <c r="K150" s="37" t="s">
        <v>53</v>
      </c>
      <c r="L150" s="38">
        <v>6.4707650000000001</v>
      </c>
      <c r="M150" s="38">
        <v>7.3734260000000003</v>
      </c>
      <c r="N150" s="38">
        <v>6.355442</v>
      </c>
      <c r="O150" s="38">
        <v>6.937697</v>
      </c>
      <c r="P150" s="38">
        <v>10.124834</v>
      </c>
      <c r="R150" s="36">
        <v>8</v>
      </c>
      <c r="S150" s="37" t="s">
        <v>53</v>
      </c>
      <c r="T150" s="38">
        <f t="shared" si="30"/>
        <v>-4.9177809999999997</v>
      </c>
      <c r="U150" s="38">
        <f t="shared" si="31"/>
        <v>-5.6038040000000002</v>
      </c>
      <c r="V150" s="38">
        <f t="shared" si="32"/>
        <v>-4.8301359999999995</v>
      </c>
      <c r="W150" s="38">
        <f t="shared" si="33"/>
        <v>-5.2726489999999995</v>
      </c>
      <c r="X150" s="38">
        <f t="shared" si="34"/>
        <v>-7.6948730000000012</v>
      </c>
    </row>
    <row r="151" spans="2:24" x14ac:dyDescent="0.25">
      <c r="B151" s="20">
        <v>9</v>
      </c>
      <c r="C151" s="21" t="s">
        <v>54</v>
      </c>
      <c r="D151" s="38">
        <v>11.072203999999999</v>
      </c>
      <c r="E151" s="38">
        <v>12.98048</v>
      </c>
      <c r="F151" s="38">
        <v>10.996442</v>
      </c>
      <c r="G151" s="38">
        <v>11.094894</v>
      </c>
      <c r="H151" s="38">
        <v>17.307168000000001</v>
      </c>
      <c r="J151" s="36">
        <v>9</v>
      </c>
      <c r="K151" s="37" t="s">
        <v>54</v>
      </c>
      <c r="L151" s="38">
        <v>6.2910250000000003</v>
      </c>
      <c r="M151" s="38">
        <v>7.375273</v>
      </c>
      <c r="N151" s="38">
        <v>6.2479779999999998</v>
      </c>
      <c r="O151" s="38">
        <v>6.3039170000000002</v>
      </c>
      <c r="P151" s="38">
        <v>9.8336179999999995</v>
      </c>
      <c r="R151" s="36">
        <v>9</v>
      </c>
      <c r="S151" s="37" t="s">
        <v>54</v>
      </c>
      <c r="T151" s="38">
        <f t="shared" si="30"/>
        <v>-4.781178999999999</v>
      </c>
      <c r="U151" s="38">
        <f t="shared" si="31"/>
        <v>-5.6052070000000001</v>
      </c>
      <c r="V151" s="38">
        <f t="shared" si="32"/>
        <v>-4.7484640000000002</v>
      </c>
      <c r="W151" s="38">
        <f t="shared" si="33"/>
        <v>-4.7909769999999998</v>
      </c>
      <c r="X151" s="38">
        <f t="shared" si="34"/>
        <v>-7.4735500000000012</v>
      </c>
    </row>
    <row r="152" spans="2:24" x14ac:dyDescent="0.25">
      <c r="B152" s="20">
        <v>10</v>
      </c>
      <c r="C152" s="21" t="s">
        <v>55</v>
      </c>
      <c r="D152" s="38">
        <v>10.682176999999999</v>
      </c>
      <c r="E152" s="38">
        <v>12.642999</v>
      </c>
      <c r="F152" s="38">
        <v>10.795508</v>
      </c>
      <c r="G152" s="38">
        <v>11.604979</v>
      </c>
      <c r="H152" s="38">
        <v>16.651139000000001</v>
      </c>
      <c r="J152" s="36">
        <v>10</v>
      </c>
      <c r="K152" s="37" t="s">
        <v>55</v>
      </c>
      <c r="L152" s="38">
        <v>6.0694189999999999</v>
      </c>
      <c r="M152" s="38">
        <v>7.183522</v>
      </c>
      <c r="N152" s="38">
        <v>6.1338119999999998</v>
      </c>
      <c r="O152" s="38">
        <v>6.5937380000000001</v>
      </c>
      <c r="P152" s="38">
        <v>9.4608740000000004</v>
      </c>
      <c r="R152" s="36">
        <v>10</v>
      </c>
      <c r="S152" s="37" t="s">
        <v>55</v>
      </c>
      <c r="T152" s="38">
        <f t="shared" si="30"/>
        <v>-4.6127579999999995</v>
      </c>
      <c r="U152" s="38">
        <f t="shared" si="31"/>
        <v>-5.4594769999999997</v>
      </c>
      <c r="V152" s="38">
        <f t="shared" si="32"/>
        <v>-4.6616960000000001</v>
      </c>
      <c r="W152" s="38">
        <f t="shared" si="33"/>
        <v>-5.0112410000000001</v>
      </c>
      <c r="X152" s="38">
        <f t="shared" si="34"/>
        <v>-7.1902650000000001</v>
      </c>
    </row>
    <row r="153" spans="2:24" x14ac:dyDescent="0.25">
      <c r="B153" s="20">
        <v>11</v>
      </c>
      <c r="C153" s="21" t="s">
        <v>56</v>
      </c>
      <c r="D153" s="38">
        <v>5.1123750000000001</v>
      </c>
      <c r="E153" s="38">
        <v>7.4143090000000003</v>
      </c>
      <c r="F153" s="38">
        <v>4.6550520000000004</v>
      </c>
      <c r="G153" s="38">
        <v>5.6190660000000001</v>
      </c>
      <c r="H153" s="38">
        <v>11.820460000000001</v>
      </c>
      <c r="J153" s="36">
        <v>11</v>
      </c>
      <c r="K153" s="37" t="s">
        <v>56</v>
      </c>
      <c r="L153" s="38">
        <v>2.9047580000000002</v>
      </c>
      <c r="M153" s="38">
        <v>4.2126760000000001</v>
      </c>
      <c r="N153" s="38">
        <v>2.6449159999999998</v>
      </c>
      <c r="O153" s="38">
        <v>3.1926510000000001</v>
      </c>
      <c r="P153" s="38">
        <v>6.7161710000000001</v>
      </c>
      <c r="R153" s="36">
        <v>11</v>
      </c>
      <c r="S153" s="37" t="s">
        <v>56</v>
      </c>
      <c r="T153" s="38">
        <f t="shared" si="30"/>
        <v>-2.2076169999999999</v>
      </c>
      <c r="U153" s="38">
        <f t="shared" si="31"/>
        <v>-3.2016330000000002</v>
      </c>
      <c r="V153" s="38">
        <f t="shared" si="32"/>
        <v>-2.0101360000000006</v>
      </c>
      <c r="W153" s="38">
        <f t="shared" si="33"/>
        <v>-2.426415</v>
      </c>
      <c r="X153" s="38">
        <f t="shared" si="34"/>
        <v>-5.1042890000000005</v>
      </c>
    </row>
    <row r="154" spans="2:24" x14ac:dyDescent="0.25">
      <c r="B154" s="20">
        <v>12</v>
      </c>
      <c r="C154" s="21" t="s">
        <v>57</v>
      </c>
      <c r="D154" s="38">
        <v>7.0997399999999997</v>
      </c>
      <c r="E154" s="38">
        <v>8.1489349999999998</v>
      </c>
      <c r="F154" s="38">
        <v>6.8235089999999996</v>
      </c>
      <c r="G154" s="38">
        <v>7.4208720000000001</v>
      </c>
      <c r="H154" s="38">
        <v>11.140306000000001</v>
      </c>
      <c r="J154" s="36">
        <v>12</v>
      </c>
      <c r="K154" s="37" t="s">
        <v>57</v>
      </c>
      <c r="L154" s="38">
        <v>4.0339429999999998</v>
      </c>
      <c r="M154" s="38">
        <v>4.630077</v>
      </c>
      <c r="N154" s="38">
        <v>3.8769939999999998</v>
      </c>
      <c r="O154" s="38">
        <v>4.2164039999999998</v>
      </c>
      <c r="P154" s="38">
        <v>6.3297189999999999</v>
      </c>
      <c r="R154" s="36">
        <v>12</v>
      </c>
      <c r="S154" s="37" t="s">
        <v>57</v>
      </c>
      <c r="T154" s="38">
        <f t="shared" si="30"/>
        <v>-3.0657969999999999</v>
      </c>
      <c r="U154" s="38">
        <f t="shared" si="31"/>
        <v>-3.5188579999999998</v>
      </c>
      <c r="V154" s="38">
        <f t="shared" si="32"/>
        <v>-2.9465149999999998</v>
      </c>
      <c r="W154" s="38">
        <f t="shared" si="33"/>
        <v>-3.2044680000000003</v>
      </c>
      <c r="X154" s="38">
        <f t="shared" si="34"/>
        <v>-4.8105870000000008</v>
      </c>
    </row>
    <row r="155" spans="2:24" x14ac:dyDescent="0.25">
      <c r="B155" s="20">
        <v>13</v>
      </c>
      <c r="C155" s="21" t="s">
        <v>58</v>
      </c>
      <c r="D155" s="38">
        <v>3.998834</v>
      </c>
      <c r="E155" s="38">
        <v>4.5949150000000003</v>
      </c>
      <c r="F155" s="38">
        <v>3.161877</v>
      </c>
      <c r="G155" s="38">
        <v>3.445948</v>
      </c>
      <c r="H155" s="38">
        <v>3.7346689999999998</v>
      </c>
      <c r="J155" s="36">
        <v>13</v>
      </c>
      <c r="K155" s="37" t="s">
        <v>58</v>
      </c>
      <c r="L155" s="38">
        <v>2.272065</v>
      </c>
      <c r="M155" s="38">
        <v>2.6107469999999999</v>
      </c>
      <c r="N155" s="38">
        <v>1.796521</v>
      </c>
      <c r="O155" s="38">
        <v>1.9579249999999999</v>
      </c>
      <c r="P155" s="38">
        <v>2.1219709999999998</v>
      </c>
      <c r="R155" s="36">
        <v>13</v>
      </c>
      <c r="S155" s="37" t="s">
        <v>58</v>
      </c>
      <c r="T155" s="38">
        <f t="shared" si="30"/>
        <v>-1.726769</v>
      </c>
      <c r="U155" s="38">
        <f t="shared" si="31"/>
        <v>-1.9841680000000004</v>
      </c>
      <c r="V155" s="38">
        <f t="shared" si="32"/>
        <v>-1.365356</v>
      </c>
      <c r="W155" s="38">
        <f t="shared" si="33"/>
        <v>-1.4880230000000001</v>
      </c>
      <c r="X155" s="38">
        <f t="shared" si="34"/>
        <v>-1.612698</v>
      </c>
    </row>
    <row r="156" spans="2:24" x14ac:dyDescent="0.25">
      <c r="B156" s="20">
        <v>14</v>
      </c>
      <c r="C156" s="21" t="s">
        <v>59</v>
      </c>
      <c r="D156" s="38">
        <v>1.331831</v>
      </c>
      <c r="E156" s="38">
        <v>2.1434030000000002</v>
      </c>
      <c r="F156" s="38">
        <v>1.01309</v>
      </c>
      <c r="G156" s="38">
        <v>1.227625</v>
      </c>
      <c r="H156" s="38">
        <v>3.7733569999999999</v>
      </c>
      <c r="J156" s="36">
        <v>14</v>
      </c>
      <c r="K156" s="37" t="s">
        <v>59</v>
      </c>
      <c r="L156" s="38">
        <v>0.75672200000000001</v>
      </c>
      <c r="M156" s="38">
        <v>1.217843</v>
      </c>
      <c r="N156" s="38">
        <v>0.57561899999999999</v>
      </c>
      <c r="O156" s="38">
        <v>0.69751399999999997</v>
      </c>
      <c r="P156" s="38">
        <v>2.1439530000000002</v>
      </c>
      <c r="R156" s="36">
        <v>14</v>
      </c>
      <c r="S156" s="37" t="s">
        <v>59</v>
      </c>
      <c r="T156" s="38">
        <f t="shared" si="30"/>
        <v>-0.57510899999999998</v>
      </c>
      <c r="U156" s="38">
        <f t="shared" si="31"/>
        <v>-0.92556000000000016</v>
      </c>
      <c r="V156" s="38">
        <f t="shared" si="32"/>
        <v>-0.43747100000000005</v>
      </c>
      <c r="W156" s="38">
        <f t="shared" si="33"/>
        <v>-0.530111</v>
      </c>
      <c r="X156" s="38">
        <f t="shared" si="34"/>
        <v>-1.6294039999999996</v>
      </c>
    </row>
    <row r="157" spans="2:24" x14ac:dyDescent="0.25">
      <c r="B157" s="20">
        <v>15</v>
      </c>
      <c r="C157" s="21" t="s">
        <v>60</v>
      </c>
      <c r="D157" s="38">
        <v>0.72095299999999995</v>
      </c>
      <c r="E157" s="38">
        <v>0.25273099999999998</v>
      </c>
      <c r="F157" s="38">
        <v>0.150279</v>
      </c>
      <c r="G157" s="38">
        <v>0.18217</v>
      </c>
      <c r="H157" s="38">
        <v>0.12748499999999999</v>
      </c>
      <c r="J157" s="36">
        <v>15</v>
      </c>
      <c r="K157" s="37" t="s">
        <v>60</v>
      </c>
      <c r="L157" s="38">
        <v>0.40963300000000002</v>
      </c>
      <c r="M157" s="38">
        <v>0.143597</v>
      </c>
      <c r="N157" s="38">
        <v>8.5386000000000004E-2</v>
      </c>
      <c r="O157" s="38">
        <v>0.103506</v>
      </c>
      <c r="P157" s="38">
        <v>7.2434999999999999E-2</v>
      </c>
      <c r="R157" s="36">
        <v>15</v>
      </c>
      <c r="S157" s="37" t="s">
        <v>60</v>
      </c>
      <c r="T157" s="38">
        <f t="shared" si="30"/>
        <v>-0.31131999999999993</v>
      </c>
      <c r="U157" s="38">
        <f t="shared" si="31"/>
        <v>-0.10913399999999998</v>
      </c>
      <c r="V157" s="38">
        <f t="shared" si="32"/>
        <v>-6.4892999999999992E-2</v>
      </c>
      <c r="W157" s="38">
        <f t="shared" si="33"/>
        <v>-7.8663999999999998E-2</v>
      </c>
      <c r="X157" s="38">
        <f t="shared" si="34"/>
        <v>-5.5049999999999988E-2</v>
      </c>
    </row>
    <row r="158" spans="2:24" x14ac:dyDescent="0.25">
      <c r="B158" s="20">
        <v>16</v>
      </c>
      <c r="C158" s="21" t="s">
        <v>61</v>
      </c>
      <c r="D158" s="38">
        <v>5.437E-3</v>
      </c>
      <c r="E158" s="38">
        <v>-1.7818000000000001E-2</v>
      </c>
      <c r="F158" s="38">
        <v>0</v>
      </c>
      <c r="G158" s="38">
        <v>0</v>
      </c>
      <c r="H158" s="38">
        <v>0</v>
      </c>
      <c r="J158" s="36">
        <v>16</v>
      </c>
      <c r="K158" s="37" t="s">
        <v>61</v>
      </c>
      <c r="L158" s="38">
        <v>3.0890000000000002E-3</v>
      </c>
      <c r="M158" s="38">
        <v>-1.0123999999999999E-2</v>
      </c>
      <c r="N158" s="38">
        <v>0</v>
      </c>
      <c r="O158" s="38">
        <v>0</v>
      </c>
      <c r="P158" s="38">
        <v>0</v>
      </c>
      <c r="R158" s="36">
        <v>16</v>
      </c>
      <c r="S158" s="37" t="s">
        <v>61</v>
      </c>
      <c r="T158" s="38">
        <f t="shared" si="30"/>
        <v>-2.3479999999999998E-3</v>
      </c>
      <c r="U158" s="38">
        <f t="shared" si="31"/>
        <v>7.6940000000000012E-3</v>
      </c>
      <c r="V158" s="38">
        <f t="shared" si="32"/>
        <v>0</v>
      </c>
      <c r="W158" s="38">
        <f t="shared" si="33"/>
        <v>0</v>
      </c>
      <c r="X158" s="38">
        <f t="shared" si="34"/>
        <v>0</v>
      </c>
    </row>
    <row r="159" spans="2:24" x14ac:dyDescent="0.25">
      <c r="B159" s="20">
        <v>17</v>
      </c>
      <c r="C159" s="21" t="s">
        <v>62</v>
      </c>
      <c r="D159" s="38">
        <v>5.437E-3</v>
      </c>
      <c r="E159" s="38">
        <v>-1.7818000000000001E-2</v>
      </c>
      <c r="F159" s="38">
        <v>0</v>
      </c>
      <c r="G159" s="38">
        <v>0</v>
      </c>
      <c r="H159" s="38">
        <v>0</v>
      </c>
      <c r="J159" s="36">
        <v>17</v>
      </c>
      <c r="K159" s="37" t="s">
        <v>62</v>
      </c>
      <c r="L159" s="38">
        <v>3.0890000000000002E-3</v>
      </c>
      <c r="M159" s="38">
        <v>-1.0123999999999999E-2</v>
      </c>
      <c r="N159" s="38">
        <v>0</v>
      </c>
      <c r="O159" s="38">
        <v>0</v>
      </c>
      <c r="P159" s="38">
        <v>0</v>
      </c>
      <c r="R159" s="36">
        <v>17</v>
      </c>
      <c r="S159" s="37" t="s">
        <v>62</v>
      </c>
      <c r="T159" s="38">
        <f t="shared" si="30"/>
        <v>-2.3479999999999998E-3</v>
      </c>
      <c r="U159" s="38">
        <f t="shared" si="31"/>
        <v>7.6940000000000012E-3</v>
      </c>
      <c r="V159" s="38">
        <f t="shared" si="32"/>
        <v>0</v>
      </c>
      <c r="W159" s="38">
        <f t="shared" si="33"/>
        <v>0</v>
      </c>
      <c r="X159" s="38">
        <f t="shared" si="34"/>
        <v>0</v>
      </c>
    </row>
    <row r="160" spans="2:24" x14ac:dyDescent="0.25">
      <c r="B160" s="20">
        <v>18</v>
      </c>
      <c r="C160" s="21" t="s">
        <v>63</v>
      </c>
      <c r="D160" s="38">
        <v>5.437E-3</v>
      </c>
      <c r="E160" s="38">
        <v>-1.7818000000000001E-2</v>
      </c>
      <c r="F160" s="38">
        <v>0</v>
      </c>
      <c r="G160" s="38">
        <v>0</v>
      </c>
      <c r="H160" s="38">
        <v>0</v>
      </c>
      <c r="J160" s="36">
        <v>18</v>
      </c>
      <c r="K160" s="37" t="s">
        <v>63</v>
      </c>
      <c r="L160" s="38">
        <v>3.0890000000000002E-3</v>
      </c>
      <c r="M160" s="38">
        <v>-1.0123999999999999E-2</v>
      </c>
      <c r="N160" s="38">
        <v>0</v>
      </c>
      <c r="O160" s="38">
        <v>0</v>
      </c>
      <c r="P160" s="38">
        <v>0</v>
      </c>
      <c r="R160" s="36">
        <v>18</v>
      </c>
      <c r="S160" s="37" t="s">
        <v>63</v>
      </c>
      <c r="T160" s="38">
        <f t="shared" si="30"/>
        <v>-2.3479999999999998E-3</v>
      </c>
      <c r="U160" s="38">
        <f t="shared" si="31"/>
        <v>7.6940000000000012E-3</v>
      </c>
      <c r="V160" s="38">
        <f t="shared" si="32"/>
        <v>0</v>
      </c>
      <c r="W160" s="38">
        <f t="shared" si="33"/>
        <v>0</v>
      </c>
      <c r="X160" s="38">
        <f t="shared" si="34"/>
        <v>0</v>
      </c>
    </row>
    <row r="161" spans="2:24" x14ac:dyDescent="0.25">
      <c r="B161" s="20">
        <v>19</v>
      </c>
      <c r="C161" s="21" t="s">
        <v>64</v>
      </c>
      <c r="D161" s="38">
        <v>5.437E-3</v>
      </c>
      <c r="E161" s="38">
        <v>-1.7818000000000001E-2</v>
      </c>
      <c r="F161" s="38">
        <v>0</v>
      </c>
      <c r="G161" s="38">
        <v>0</v>
      </c>
      <c r="H161" s="38">
        <v>0</v>
      </c>
      <c r="J161" s="36">
        <v>19</v>
      </c>
      <c r="K161" s="37" t="s">
        <v>64</v>
      </c>
      <c r="L161" s="38">
        <v>3.0890000000000002E-3</v>
      </c>
      <c r="M161" s="38">
        <v>-1.0123999999999999E-2</v>
      </c>
      <c r="N161" s="38">
        <v>0</v>
      </c>
      <c r="O161" s="38">
        <v>0</v>
      </c>
      <c r="P161" s="38">
        <v>0</v>
      </c>
      <c r="R161" s="36">
        <v>19</v>
      </c>
      <c r="S161" s="37" t="s">
        <v>64</v>
      </c>
      <c r="T161" s="38">
        <f t="shared" si="30"/>
        <v>-2.3479999999999998E-3</v>
      </c>
      <c r="U161" s="38">
        <f t="shared" si="31"/>
        <v>7.6940000000000012E-3</v>
      </c>
      <c r="V161" s="38">
        <f t="shared" si="32"/>
        <v>0</v>
      </c>
      <c r="W161" s="38">
        <f t="shared" si="33"/>
        <v>0</v>
      </c>
      <c r="X161" s="38">
        <f t="shared" si="34"/>
        <v>0</v>
      </c>
    </row>
    <row r="162" spans="2:24" x14ac:dyDescent="0.25">
      <c r="B162" s="20">
        <v>20</v>
      </c>
      <c r="C162" s="21" t="s">
        <v>65</v>
      </c>
      <c r="D162" s="38">
        <v>0</v>
      </c>
      <c r="E162" s="38">
        <v>0</v>
      </c>
      <c r="F162" s="38">
        <v>0</v>
      </c>
      <c r="G162" s="38">
        <v>0</v>
      </c>
      <c r="H162" s="38">
        <v>0</v>
      </c>
      <c r="J162" s="36">
        <v>20</v>
      </c>
      <c r="K162" s="37" t="s">
        <v>65</v>
      </c>
      <c r="L162" s="38">
        <v>0</v>
      </c>
      <c r="M162" s="38">
        <v>0</v>
      </c>
      <c r="N162" s="38">
        <v>0</v>
      </c>
      <c r="O162" s="38">
        <v>0</v>
      </c>
      <c r="P162" s="38">
        <v>0</v>
      </c>
      <c r="R162" s="36">
        <v>20</v>
      </c>
      <c r="S162" s="37" t="s">
        <v>65</v>
      </c>
      <c r="T162" s="38">
        <f t="shared" si="30"/>
        <v>0</v>
      </c>
      <c r="U162" s="38">
        <f t="shared" si="31"/>
        <v>0</v>
      </c>
      <c r="V162" s="38">
        <f t="shared" si="32"/>
        <v>0</v>
      </c>
      <c r="W162" s="38">
        <f t="shared" si="33"/>
        <v>0</v>
      </c>
      <c r="X162" s="38">
        <f t="shared" si="34"/>
        <v>0</v>
      </c>
    </row>
    <row r="163" spans="2:24" x14ac:dyDescent="0.25">
      <c r="B163" s="20">
        <v>21</v>
      </c>
      <c r="C163" s="21" t="s">
        <v>66</v>
      </c>
      <c r="D163" s="38">
        <v>0</v>
      </c>
      <c r="E163" s="38">
        <v>0</v>
      </c>
      <c r="F163" s="38">
        <v>0</v>
      </c>
      <c r="G163" s="38">
        <v>0</v>
      </c>
      <c r="H163" s="38">
        <v>0</v>
      </c>
      <c r="J163" s="36">
        <v>21</v>
      </c>
      <c r="K163" s="37" t="s">
        <v>66</v>
      </c>
      <c r="L163" s="38">
        <v>0</v>
      </c>
      <c r="M163" s="38">
        <v>0</v>
      </c>
      <c r="N163" s="38">
        <v>0</v>
      </c>
      <c r="O163" s="38">
        <v>0</v>
      </c>
      <c r="P163" s="38">
        <v>0</v>
      </c>
      <c r="R163" s="36">
        <v>21</v>
      </c>
      <c r="S163" s="37" t="s">
        <v>66</v>
      </c>
      <c r="T163" s="38">
        <f t="shared" si="30"/>
        <v>0</v>
      </c>
      <c r="U163" s="38">
        <f t="shared" si="31"/>
        <v>0</v>
      </c>
      <c r="V163" s="38">
        <f t="shared" si="32"/>
        <v>0</v>
      </c>
      <c r="W163" s="38">
        <f t="shared" si="33"/>
        <v>0</v>
      </c>
      <c r="X163" s="38">
        <f t="shared" si="34"/>
        <v>0</v>
      </c>
    </row>
    <row r="164" spans="2:24" x14ac:dyDescent="0.25">
      <c r="B164" s="20">
        <v>22</v>
      </c>
      <c r="C164" s="21" t="s">
        <v>67</v>
      </c>
      <c r="D164" s="38">
        <v>-10.184174000000001</v>
      </c>
      <c r="E164" s="38">
        <v>-9.2422389999999996</v>
      </c>
      <c r="F164" s="38">
        <v>-8.1924270000000003</v>
      </c>
      <c r="G164" s="38">
        <v>-6.9528819999999998</v>
      </c>
      <c r="H164" s="38">
        <v>-7.5827970000000002</v>
      </c>
      <c r="J164" s="36">
        <v>22</v>
      </c>
      <c r="K164" s="37" t="s">
        <v>67</v>
      </c>
      <c r="L164" s="38">
        <v>-5.7864630000000004</v>
      </c>
      <c r="M164" s="38">
        <v>-5.2512720000000002</v>
      </c>
      <c r="N164" s="38">
        <v>-4.6547879999999999</v>
      </c>
      <c r="O164" s="38">
        <v>-3.950501</v>
      </c>
      <c r="P164" s="38">
        <v>-4.308408</v>
      </c>
      <c r="R164" s="36">
        <v>22</v>
      </c>
      <c r="S164" s="37" t="s">
        <v>67</v>
      </c>
      <c r="T164" s="38">
        <f t="shared" si="30"/>
        <v>4.3977110000000001</v>
      </c>
      <c r="U164" s="38">
        <f t="shared" si="31"/>
        <v>3.9909669999999995</v>
      </c>
      <c r="V164" s="38">
        <f t="shared" si="32"/>
        <v>3.5376390000000004</v>
      </c>
      <c r="W164" s="38">
        <f t="shared" si="33"/>
        <v>3.0023809999999997</v>
      </c>
      <c r="X164" s="38">
        <f t="shared" si="34"/>
        <v>3.2743890000000002</v>
      </c>
    </row>
    <row r="165" spans="2:24" x14ac:dyDescent="0.25">
      <c r="B165" s="20">
        <v>23</v>
      </c>
      <c r="C165" s="21" t="s">
        <v>68</v>
      </c>
      <c r="D165" s="38">
        <v>-6.0160020000000003</v>
      </c>
      <c r="E165" s="38">
        <v>-3.1345830000000001</v>
      </c>
      <c r="F165" s="38">
        <v>-3.6645810000000001</v>
      </c>
      <c r="G165" s="38">
        <v>-3.8706149999999999</v>
      </c>
      <c r="H165" s="38">
        <v>-3.5759069999999999</v>
      </c>
      <c r="J165" s="36">
        <v>23</v>
      </c>
      <c r="K165" s="37" t="s">
        <v>68</v>
      </c>
      <c r="L165" s="38">
        <v>-3.418183</v>
      </c>
      <c r="M165" s="38">
        <v>-1.781013</v>
      </c>
      <c r="N165" s="38">
        <v>-2.0821480000000001</v>
      </c>
      <c r="O165" s="38">
        <v>-2.1992129999999999</v>
      </c>
      <c r="P165" s="38">
        <v>-2.0317660000000002</v>
      </c>
      <c r="R165" s="36">
        <v>23</v>
      </c>
      <c r="S165" s="37" t="s">
        <v>68</v>
      </c>
      <c r="T165" s="38">
        <f t="shared" si="30"/>
        <v>2.5978190000000003</v>
      </c>
      <c r="U165" s="38">
        <f t="shared" si="31"/>
        <v>1.3535700000000002</v>
      </c>
      <c r="V165" s="38">
        <f t="shared" si="32"/>
        <v>1.582433</v>
      </c>
      <c r="W165" s="38">
        <f t="shared" si="33"/>
        <v>1.6714020000000001</v>
      </c>
      <c r="X165" s="38">
        <f t="shared" si="34"/>
        <v>1.5441409999999998</v>
      </c>
    </row>
    <row r="166" spans="2:24" x14ac:dyDescent="0.25">
      <c r="B166" s="20">
        <v>24</v>
      </c>
      <c r="C166" s="21" t="s">
        <v>69</v>
      </c>
      <c r="D166" s="38">
        <v>0</v>
      </c>
      <c r="E166" s="38">
        <v>0</v>
      </c>
      <c r="F166" s="38">
        <v>0</v>
      </c>
      <c r="G166" s="38">
        <v>0</v>
      </c>
      <c r="H166" s="38">
        <v>0</v>
      </c>
      <c r="J166" s="36">
        <v>24</v>
      </c>
      <c r="K166" s="37" t="s">
        <v>69</v>
      </c>
      <c r="L166" s="38">
        <v>0</v>
      </c>
      <c r="M166" s="38">
        <v>0</v>
      </c>
      <c r="N166" s="38">
        <v>0</v>
      </c>
      <c r="O166" s="38">
        <v>0</v>
      </c>
      <c r="P166" s="38">
        <v>0</v>
      </c>
      <c r="R166" s="36">
        <v>24</v>
      </c>
      <c r="S166" s="37" t="s">
        <v>69</v>
      </c>
      <c r="T166" s="38">
        <f t="shared" si="30"/>
        <v>0</v>
      </c>
      <c r="U166" s="38">
        <f t="shared" si="31"/>
        <v>0</v>
      </c>
      <c r="V166" s="38">
        <f t="shared" si="32"/>
        <v>0</v>
      </c>
      <c r="W166" s="38">
        <f t="shared" si="33"/>
        <v>0</v>
      </c>
      <c r="X166" s="38">
        <f t="shared" si="34"/>
        <v>0</v>
      </c>
    </row>
    <row r="167" spans="2:24" x14ac:dyDescent="0.25">
      <c r="B167" s="20">
        <v>25</v>
      </c>
      <c r="C167" s="21" t="s">
        <v>70</v>
      </c>
      <c r="D167" s="38">
        <v>0</v>
      </c>
      <c r="E167" s="38">
        <v>0</v>
      </c>
      <c r="F167" s="38">
        <v>0</v>
      </c>
      <c r="G167" s="38">
        <v>0</v>
      </c>
      <c r="H167" s="38">
        <v>0</v>
      </c>
      <c r="J167" s="36">
        <v>25</v>
      </c>
      <c r="K167" s="37" t="s">
        <v>70</v>
      </c>
      <c r="L167" s="38">
        <v>0</v>
      </c>
      <c r="M167" s="38">
        <v>0</v>
      </c>
      <c r="N167" s="38">
        <v>0</v>
      </c>
      <c r="O167" s="38">
        <v>0</v>
      </c>
      <c r="P167" s="38">
        <v>0</v>
      </c>
      <c r="R167" s="36">
        <v>25</v>
      </c>
      <c r="S167" s="37" t="s">
        <v>70</v>
      </c>
      <c r="T167" s="38">
        <f t="shared" si="30"/>
        <v>0</v>
      </c>
      <c r="U167" s="38">
        <f t="shared" si="31"/>
        <v>0</v>
      </c>
      <c r="V167" s="38">
        <f t="shared" si="32"/>
        <v>0</v>
      </c>
      <c r="W167" s="38">
        <f t="shared" si="33"/>
        <v>0</v>
      </c>
      <c r="X167" s="38">
        <f t="shared" si="34"/>
        <v>0</v>
      </c>
    </row>
    <row r="168" spans="2:24" x14ac:dyDescent="0.25">
      <c r="B168" s="20">
        <v>26</v>
      </c>
      <c r="C168" s="21" t="s">
        <v>71</v>
      </c>
      <c r="D168" s="38">
        <v>0</v>
      </c>
      <c r="E168" s="38">
        <v>0</v>
      </c>
      <c r="F168" s="38">
        <v>0</v>
      </c>
      <c r="G168" s="38">
        <v>0</v>
      </c>
      <c r="H168" s="38">
        <v>0</v>
      </c>
      <c r="J168" s="36">
        <v>26</v>
      </c>
      <c r="K168" s="37" t="s">
        <v>71</v>
      </c>
      <c r="L168" s="38">
        <v>0</v>
      </c>
      <c r="M168" s="38">
        <v>0</v>
      </c>
      <c r="N168" s="38">
        <v>0</v>
      </c>
      <c r="O168" s="38">
        <v>0</v>
      </c>
      <c r="P168" s="38">
        <v>0</v>
      </c>
      <c r="R168" s="36">
        <v>26</v>
      </c>
      <c r="S168" s="37" t="s">
        <v>71</v>
      </c>
      <c r="T168" s="38">
        <f t="shared" si="30"/>
        <v>0</v>
      </c>
      <c r="U168" s="38">
        <f t="shared" si="31"/>
        <v>0</v>
      </c>
      <c r="V168" s="38">
        <f t="shared" si="32"/>
        <v>0</v>
      </c>
      <c r="W168" s="38">
        <f t="shared" si="33"/>
        <v>0</v>
      </c>
      <c r="X168" s="38">
        <f t="shared" si="34"/>
        <v>0</v>
      </c>
    </row>
    <row r="169" spans="2:24" ht="15.75" thickBot="1" x14ac:dyDescent="0.3">
      <c r="B169" s="22">
        <v>27</v>
      </c>
      <c r="C169" s="23" t="s">
        <v>72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J169" s="27">
        <v>27</v>
      </c>
      <c r="K169" s="28" t="s">
        <v>72</v>
      </c>
      <c r="L169" s="29">
        <v>0</v>
      </c>
      <c r="M169" s="29">
        <v>0</v>
      </c>
      <c r="N169" s="29">
        <v>0</v>
      </c>
      <c r="O169" s="29">
        <v>0</v>
      </c>
      <c r="P169" s="29">
        <v>0</v>
      </c>
      <c r="R169" s="27">
        <v>27</v>
      </c>
      <c r="S169" s="28" t="s">
        <v>72</v>
      </c>
      <c r="T169" s="29">
        <f t="shared" si="30"/>
        <v>0</v>
      </c>
      <c r="U169" s="29">
        <f t="shared" si="31"/>
        <v>0</v>
      </c>
      <c r="V169" s="29">
        <f t="shared" si="32"/>
        <v>0</v>
      </c>
      <c r="W169" s="29">
        <f t="shared" si="33"/>
        <v>0</v>
      </c>
      <c r="X169" s="29">
        <f t="shared" si="34"/>
        <v>0</v>
      </c>
    </row>
    <row r="170" spans="2:24" ht="15.75" thickBot="1" x14ac:dyDescent="0.3"/>
    <row r="171" spans="2:24" x14ac:dyDescent="0.25">
      <c r="B171" s="66" t="s">
        <v>1</v>
      </c>
      <c r="C171" s="69" t="s">
        <v>2</v>
      </c>
      <c r="D171" s="63" t="s">
        <v>75</v>
      </c>
      <c r="E171" s="63" t="s">
        <v>75</v>
      </c>
      <c r="F171" s="63" t="s">
        <v>75</v>
      </c>
      <c r="G171" s="63" t="s">
        <v>75</v>
      </c>
      <c r="H171" s="63" t="s">
        <v>75</v>
      </c>
      <c r="J171" s="66" t="s">
        <v>1</v>
      </c>
      <c r="K171" s="69" t="s">
        <v>2</v>
      </c>
      <c r="L171" s="63" t="s">
        <v>75</v>
      </c>
      <c r="M171" s="63" t="s">
        <v>75</v>
      </c>
      <c r="N171" s="63" t="s">
        <v>75</v>
      </c>
      <c r="O171" s="63" t="s">
        <v>75</v>
      </c>
      <c r="P171" s="63" t="s">
        <v>75</v>
      </c>
      <c r="R171" s="66" t="s">
        <v>1</v>
      </c>
      <c r="S171" s="69" t="s">
        <v>2</v>
      </c>
      <c r="T171" s="63" t="s">
        <v>75</v>
      </c>
      <c r="U171" s="63" t="s">
        <v>75</v>
      </c>
      <c r="V171" s="63" t="s">
        <v>75</v>
      </c>
      <c r="W171" s="63" t="s">
        <v>75</v>
      </c>
      <c r="X171" s="63" t="s">
        <v>75</v>
      </c>
    </row>
    <row r="172" spans="2:24" x14ac:dyDescent="0.25">
      <c r="B172" s="67"/>
      <c r="C172" s="70"/>
      <c r="D172" s="64"/>
      <c r="E172" s="64"/>
      <c r="F172" s="64"/>
      <c r="G172" s="64"/>
      <c r="H172" s="64"/>
      <c r="J172" s="67"/>
      <c r="K172" s="70"/>
      <c r="L172" s="64"/>
      <c r="M172" s="64"/>
      <c r="N172" s="64"/>
      <c r="O172" s="64"/>
      <c r="P172" s="64"/>
      <c r="R172" s="67"/>
      <c r="S172" s="70"/>
      <c r="T172" s="64"/>
      <c r="U172" s="64"/>
      <c r="V172" s="64"/>
      <c r="W172" s="64"/>
      <c r="X172" s="64"/>
    </row>
    <row r="173" spans="2:24" ht="15.75" thickBot="1" x14ac:dyDescent="0.3">
      <c r="B173" s="68"/>
      <c r="C173" s="71"/>
      <c r="D173" s="65"/>
      <c r="E173" s="65"/>
      <c r="F173" s="65"/>
      <c r="G173" s="65"/>
      <c r="H173" s="65"/>
      <c r="J173" s="68"/>
      <c r="K173" s="71"/>
      <c r="L173" s="65"/>
      <c r="M173" s="65"/>
      <c r="N173" s="65"/>
      <c r="O173" s="65"/>
      <c r="P173" s="65"/>
      <c r="R173" s="68"/>
      <c r="S173" s="71"/>
      <c r="T173" s="65"/>
      <c r="U173" s="65"/>
      <c r="V173" s="65"/>
      <c r="W173" s="65"/>
      <c r="X173" s="65"/>
    </row>
    <row r="174" spans="2:24" x14ac:dyDescent="0.25">
      <c r="B174" s="12">
        <v>1</v>
      </c>
      <c r="C174" s="13" t="s">
        <v>46</v>
      </c>
      <c r="D174" s="14">
        <v>-1.7530399999999999</v>
      </c>
      <c r="E174" s="14">
        <v>-2.611469</v>
      </c>
      <c r="F174" s="14">
        <v>-2.2762950000000002</v>
      </c>
      <c r="G174" s="14">
        <v>-2.9975849999999999</v>
      </c>
      <c r="H174" s="14">
        <v>-4.378946</v>
      </c>
      <c r="J174" s="12">
        <v>1</v>
      </c>
      <c r="K174" s="13" t="s">
        <v>46</v>
      </c>
      <c r="L174" s="14">
        <v>0</v>
      </c>
      <c r="M174" s="14">
        <v>-3.4646999999999997E-2</v>
      </c>
      <c r="N174" s="14">
        <v>0</v>
      </c>
      <c r="O174" s="14">
        <v>-0.32412400000000002</v>
      </c>
      <c r="P174" s="14">
        <v>-1.000278</v>
      </c>
      <c r="R174" s="12">
        <v>1</v>
      </c>
      <c r="S174" s="13" t="s">
        <v>46</v>
      </c>
      <c r="T174" s="14">
        <f t="shared" ref="T174:T200" si="35">L174-D174</f>
        <v>1.7530399999999999</v>
      </c>
      <c r="U174" s="14">
        <f t="shared" ref="U174:U200" si="36">M174-E174</f>
        <v>2.5768219999999999</v>
      </c>
      <c r="V174" s="14">
        <f t="shared" ref="V174:V200" si="37">N174-F174</f>
        <v>2.2762950000000002</v>
      </c>
      <c r="W174" s="14">
        <f t="shared" ref="W174:W200" si="38">O174-G174</f>
        <v>2.6734610000000001</v>
      </c>
      <c r="X174" s="14">
        <f t="shared" ref="X174:X200" si="39">P174-H174</f>
        <v>3.3786680000000002</v>
      </c>
    </row>
    <row r="175" spans="2:24" x14ac:dyDescent="0.25">
      <c r="B175" s="20">
        <v>2</v>
      </c>
      <c r="C175" s="21" t="s">
        <v>47</v>
      </c>
      <c r="D175" s="38">
        <v>-1.7530399999999999</v>
      </c>
      <c r="E175" s="38">
        <v>-2.611469</v>
      </c>
      <c r="F175" s="38">
        <v>-2.2762950000000002</v>
      </c>
      <c r="G175" s="38">
        <v>-2.9975849999999999</v>
      </c>
      <c r="H175" s="38">
        <v>-4.378946</v>
      </c>
      <c r="J175" s="36">
        <v>2</v>
      </c>
      <c r="K175" s="37" t="s">
        <v>47</v>
      </c>
      <c r="L175" s="38">
        <v>0</v>
      </c>
      <c r="M175" s="38">
        <v>-3.4646999999999997E-2</v>
      </c>
      <c r="N175" s="38">
        <v>0</v>
      </c>
      <c r="O175" s="38">
        <v>-0.32412400000000002</v>
      </c>
      <c r="P175" s="38">
        <v>-1.000278</v>
      </c>
      <c r="R175" s="36">
        <v>2</v>
      </c>
      <c r="S175" s="37" t="s">
        <v>47</v>
      </c>
      <c r="T175" s="38">
        <f t="shared" si="35"/>
        <v>1.7530399999999999</v>
      </c>
      <c r="U175" s="38">
        <f t="shared" si="36"/>
        <v>2.5768219999999999</v>
      </c>
      <c r="V175" s="38">
        <f t="shared" si="37"/>
        <v>2.2762950000000002</v>
      </c>
      <c r="W175" s="38">
        <f t="shared" si="38"/>
        <v>2.6734610000000001</v>
      </c>
      <c r="X175" s="38">
        <f t="shared" si="39"/>
        <v>3.3786680000000002</v>
      </c>
    </row>
    <row r="176" spans="2:24" x14ac:dyDescent="0.25">
      <c r="B176" s="20">
        <v>3</v>
      </c>
      <c r="C176" s="21" t="s">
        <v>48</v>
      </c>
      <c r="D176" s="38">
        <v>-1.7530399999999999</v>
      </c>
      <c r="E176" s="38">
        <v>-2.611469</v>
      </c>
      <c r="F176" s="38">
        <v>-2.2762950000000002</v>
      </c>
      <c r="G176" s="38">
        <v>-2.9975849999999999</v>
      </c>
      <c r="H176" s="38">
        <v>-4.378946</v>
      </c>
      <c r="J176" s="36">
        <v>3</v>
      </c>
      <c r="K176" s="37" t="s">
        <v>48</v>
      </c>
      <c r="L176" s="38">
        <v>0</v>
      </c>
      <c r="M176" s="38">
        <v>-3.4646999999999997E-2</v>
      </c>
      <c r="N176" s="38">
        <v>0</v>
      </c>
      <c r="O176" s="38">
        <v>-0.32412400000000002</v>
      </c>
      <c r="P176" s="38">
        <v>-1.000278</v>
      </c>
      <c r="R176" s="36">
        <v>3</v>
      </c>
      <c r="S176" s="37" t="s">
        <v>48</v>
      </c>
      <c r="T176" s="38">
        <f t="shared" si="35"/>
        <v>1.7530399999999999</v>
      </c>
      <c r="U176" s="38">
        <f t="shared" si="36"/>
        <v>2.5768219999999999</v>
      </c>
      <c r="V176" s="38">
        <f t="shared" si="37"/>
        <v>2.2762950000000002</v>
      </c>
      <c r="W176" s="38">
        <f t="shared" si="38"/>
        <v>2.6734610000000001</v>
      </c>
      <c r="X176" s="38">
        <f t="shared" si="39"/>
        <v>3.3786680000000002</v>
      </c>
    </row>
    <row r="177" spans="2:24" x14ac:dyDescent="0.25">
      <c r="B177" s="20">
        <v>4</v>
      </c>
      <c r="C177" s="21" t="s">
        <v>49</v>
      </c>
      <c r="D177" s="38">
        <v>-1.7530399999999999</v>
      </c>
      <c r="E177" s="38">
        <v>-2.611469</v>
      </c>
      <c r="F177" s="38">
        <v>-2.2762950000000002</v>
      </c>
      <c r="G177" s="38">
        <v>-2.9975849999999999</v>
      </c>
      <c r="H177" s="38">
        <v>-4.378946</v>
      </c>
      <c r="J177" s="36">
        <v>4</v>
      </c>
      <c r="K177" s="37" t="s">
        <v>49</v>
      </c>
      <c r="L177" s="38">
        <v>0</v>
      </c>
      <c r="M177" s="38">
        <v>-3.4646999999999997E-2</v>
      </c>
      <c r="N177" s="38">
        <v>0</v>
      </c>
      <c r="O177" s="38">
        <v>-0.32412400000000002</v>
      </c>
      <c r="P177" s="38">
        <v>-1.000278</v>
      </c>
      <c r="R177" s="36">
        <v>4</v>
      </c>
      <c r="S177" s="37" t="s">
        <v>49</v>
      </c>
      <c r="T177" s="38">
        <f t="shared" si="35"/>
        <v>1.7530399999999999</v>
      </c>
      <c r="U177" s="38">
        <f t="shared" si="36"/>
        <v>2.5768219999999999</v>
      </c>
      <c r="V177" s="38">
        <f t="shared" si="37"/>
        <v>2.2762950000000002</v>
      </c>
      <c r="W177" s="38">
        <f t="shared" si="38"/>
        <v>2.6734610000000001</v>
      </c>
      <c r="X177" s="38">
        <f t="shared" si="39"/>
        <v>3.3786680000000002</v>
      </c>
    </row>
    <row r="178" spans="2:24" x14ac:dyDescent="0.25">
      <c r="B178" s="20">
        <v>5</v>
      </c>
      <c r="C178" s="21" t="s">
        <v>50</v>
      </c>
      <c r="D178" s="38">
        <v>-1.7530399999999999</v>
      </c>
      <c r="E178" s="38">
        <v>-2.611469</v>
      </c>
      <c r="F178" s="38">
        <v>-2.2762950000000002</v>
      </c>
      <c r="G178" s="38">
        <v>-2.9975849999999999</v>
      </c>
      <c r="H178" s="38">
        <v>-4.378946</v>
      </c>
      <c r="J178" s="36">
        <v>5</v>
      </c>
      <c r="K178" s="37" t="s">
        <v>50</v>
      </c>
      <c r="L178" s="38">
        <v>0</v>
      </c>
      <c r="M178" s="38">
        <v>-3.4646999999999997E-2</v>
      </c>
      <c r="N178" s="38">
        <v>0</v>
      </c>
      <c r="O178" s="38">
        <v>-0.32412400000000002</v>
      </c>
      <c r="P178" s="38">
        <v>-1.000278</v>
      </c>
      <c r="R178" s="36">
        <v>5</v>
      </c>
      <c r="S178" s="37" t="s">
        <v>50</v>
      </c>
      <c r="T178" s="38">
        <f t="shared" si="35"/>
        <v>1.7530399999999999</v>
      </c>
      <c r="U178" s="38">
        <f t="shared" si="36"/>
        <v>2.5768219999999999</v>
      </c>
      <c r="V178" s="38">
        <f t="shared" si="37"/>
        <v>2.2762950000000002</v>
      </c>
      <c r="W178" s="38">
        <f t="shared" si="38"/>
        <v>2.6734610000000001</v>
      </c>
      <c r="X178" s="38">
        <f t="shared" si="39"/>
        <v>3.3786680000000002</v>
      </c>
    </row>
    <row r="179" spans="2:24" x14ac:dyDescent="0.25">
      <c r="B179" s="20">
        <v>6</v>
      </c>
      <c r="C179" s="21" t="s">
        <v>51</v>
      </c>
      <c r="D179" s="38">
        <v>-1.7530399999999999</v>
      </c>
      <c r="E179" s="38">
        <v>-2.611469</v>
      </c>
      <c r="F179" s="38">
        <v>-2.2762950000000002</v>
      </c>
      <c r="G179" s="38">
        <v>-2.9975849999999999</v>
      </c>
      <c r="H179" s="38">
        <v>-4.378946</v>
      </c>
      <c r="J179" s="36">
        <v>6</v>
      </c>
      <c r="K179" s="37" t="s">
        <v>51</v>
      </c>
      <c r="L179" s="38">
        <v>0</v>
      </c>
      <c r="M179" s="38">
        <v>-3.4646999999999997E-2</v>
      </c>
      <c r="N179" s="38">
        <v>0</v>
      </c>
      <c r="O179" s="38">
        <v>-0.32412400000000002</v>
      </c>
      <c r="P179" s="38">
        <v>-1.000278</v>
      </c>
      <c r="R179" s="36">
        <v>6</v>
      </c>
      <c r="S179" s="37" t="s">
        <v>51</v>
      </c>
      <c r="T179" s="38">
        <f t="shared" si="35"/>
        <v>1.7530399999999999</v>
      </c>
      <c r="U179" s="38">
        <f t="shared" si="36"/>
        <v>2.5768219999999999</v>
      </c>
      <c r="V179" s="38">
        <f t="shared" si="37"/>
        <v>2.2762950000000002</v>
      </c>
      <c r="W179" s="38">
        <f t="shared" si="38"/>
        <v>2.6734610000000001</v>
      </c>
      <c r="X179" s="38">
        <f t="shared" si="39"/>
        <v>3.3786680000000002</v>
      </c>
    </row>
    <row r="180" spans="2:24" x14ac:dyDescent="0.25">
      <c r="B180" s="20">
        <v>7</v>
      </c>
      <c r="C180" s="21" t="s">
        <v>52</v>
      </c>
      <c r="D180" s="38">
        <v>-1.7530399999999999</v>
      </c>
      <c r="E180" s="38">
        <v>-2.611469</v>
      </c>
      <c r="F180" s="38">
        <v>-2.2762950000000002</v>
      </c>
      <c r="G180" s="38">
        <v>-2.9975849999999999</v>
      </c>
      <c r="H180" s="38">
        <v>-4.378946</v>
      </c>
      <c r="J180" s="36">
        <v>7</v>
      </c>
      <c r="K180" s="37" t="s">
        <v>52</v>
      </c>
      <c r="L180" s="38">
        <v>0</v>
      </c>
      <c r="M180" s="38">
        <v>-3.4646999999999997E-2</v>
      </c>
      <c r="N180" s="38">
        <v>0</v>
      </c>
      <c r="O180" s="38">
        <v>-0.32412400000000002</v>
      </c>
      <c r="P180" s="38">
        <v>-1.000278</v>
      </c>
      <c r="R180" s="36">
        <v>7</v>
      </c>
      <c r="S180" s="37" t="s">
        <v>52</v>
      </c>
      <c r="T180" s="38">
        <f t="shared" si="35"/>
        <v>1.7530399999999999</v>
      </c>
      <c r="U180" s="38">
        <f t="shared" si="36"/>
        <v>2.5768219999999999</v>
      </c>
      <c r="V180" s="38">
        <f t="shared" si="37"/>
        <v>2.2762950000000002</v>
      </c>
      <c r="W180" s="38">
        <f t="shared" si="38"/>
        <v>2.6734610000000001</v>
      </c>
      <c r="X180" s="38">
        <f t="shared" si="39"/>
        <v>3.3786680000000002</v>
      </c>
    </row>
    <row r="181" spans="2:24" x14ac:dyDescent="0.25">
      <c r="B181" s="20">
        <v>8</v>
      </c>
      <c r="C181" s="21" t="s">
        <v>53</v>
      </c>
      <c r="D181" s="38">
        <v>-1.7530399999999999</v>
      </c>
      <c r="E181" s="38">
        <v>-2.611469</v>
      </c>
      <c r="F181" s="38">
        <v>-2.2762950000000002</v>
      </c>
      <c r="G181" s="38">
        <v>-2.9975849999999999</v>
      </c>
      <c r="H181" s="38">
        <v>-4.378946</v>
      </c>
      <c r="J181" s="36">
        <v>8</v>
      </c>
      <c r="K181" s="37" t="s">
        <v>53</v>
      </c>
      <c r="L181" s="38">
        <v>0</v>
      </c>
      <c r="M181" s="38">
        <v>-3.4646999999999997E-2</v>
      </c>
      <c r="N181" s="38">
        <v>0</v>
      </c>
      <c r="O181" s="38">
        <v>-0.32412400000000002</v>
      </c>
      <c r="P181" s="38">
        <v>-1.000278</v>
      </c>
      <c r="R181" s="36">
        <v>8</v>
      </c>
      <c r="S181" s="37" t="s">
        <v>53</v>
      </c>
      <c r="T181" s="38">
        <f t="shared" si="35"/>
        <v>1.7530399999999999</v>
      </c>
      <c r="U181" s="38">
        <f t="shared" si="36"/>
        <v>2.5768219999999999</v>
      </c>
      <c r="V181" s="38">
        <f t="shared" si="37"/>
        <v>2.2762950000000002</v>
      </c>
      <c r="W181" s="38">
        <f t="shared" si="38"/>
        <v>2.6734610000000001</v>
      </c>
      <c r="X181" s="38">
        <f t="shared" si="39"/>
        <v>3.3786680000000002</v>
      </c>
    </row>
    <row r="182" spans="2:24" x14ac:dyDescent="0.25">
      <c r="B182" s="20">
        <v>9</v>
      </c>
      <c r="C182" s="21" t="s">
        <v>54</v>
      </c>
      <c r="D182" s="38">
        <v>-1.7530399999999999</v>
      </c>
      <c r="E182" s="38">
        <v>-2.611469</v>
      </c>
      <c r="F182" s="38">
        <v>-2.2762950000000002</v>
      </c>
      <c r="G182" s="38">
        <v>-2.9975849999999999</v>
      </c>
      <c r="H182" s="38">
        <v>-4.378946</v>
      </c>
      <c r="J182" s="36">
        <v>9</v>
      </c>
      <c r="K182" s="37" t="s">
        <v>54</v>
      </c>
      <c r="L182" s="38">
        <v>0</v>
      </c>
      <c r="M182" s="38">
        <v>-3.4646999999999997E-2</v>
      </c>
      <c r="N182" s="38">
        <v>0</v>
      </c>
      <c r="O182" s="38">
        <v>-0.32412400000000002</v>
      </c>
      <c r="P182" s="38">
        <v>-1.000278</v>
      </c>
      <c r="R182" s="36">
        <v>9</v>
      </c>
      <c r="S182" s="37" t="s">
        <v>54</v>
      </c>
      <c r="T182" s="38">
        <f t="shared" si="35"/>
        <v>1.7530399999999999</v>
      </c>
      <c r="U182" s="38">
        <f t="shared" si="36"/>
        <v>2.5768219999999999</v>
      </c>
      <c r="V182" s="38">
        <f t="shared" si="37"/>
        <v>2.2762950000000002</v>
      </c>
      <c r="W182" s="38">
        <f t="shared" si="38"/>
        <v>2.6734610000000001</v>
      </c>
      <c r="X182" s="38">
        <f t="shared" si="39"/>
        <v>3.3786680000000002</v>
      </c>
    </row>
    <row r="183" spans="2:24" x14ac:dyDescent="0.25">
      <c r="B183" s="20">
        <v>10</v>
      </c>
      <c r="C183" s="21" t="s">
        <v>55</v>
      </c>
      <c r="D183" s="38">
        <v>-1.7530399999999999</v>
      </c>
      <c r="E183" s="38">
        <v>-2.611469</v>
      </c>
      <c r="F183" s="38">
        <v>-2.2762950000000002</v>
      </c>
      <c r="G183" s="38">
        <v>-2.9975849999999999</v>
      </c>
      <c r="H183" s="38">
        <v>-4.378946</v>
      </c>
      <c r="J183" s="36">
        <v>10</v>
      </c>
      <c r="K183" s="37" t="s">
        <v>55</v>
      </c>
      <c r="L183" s="38">
        <v>0</v>
      </c>
      <c r="M183" s="38">
        <v>-3.4646999999999997E-2</v>
      </c>
      <c r="N183" s="38">
        <v>0</v>
      </c>
      <c r="O183" s="38">
        <v>-0.32412400000000002</v>
      </c>
      <c r="P183" s="38">
        <v>-1.000278</v>
      </c>
      <c r="R183" s="36">
        <v>10</v>
      </c>
      <c r="S183" s="37" t="s">
        <v>55</v>
      </c>
      <c r="T183" s="38">
        <f t="shared" si="35"/>
        <v>1.7530399999999999</v>
      </c>
      <c r="U183" s="38">
        <f t="shared" si="36"/>
        <v>2.5768219999999999</v>
      </c>
      <c r="V183" s="38">
        <f t="shared" si="37"/>
        <v>2.2762950000000002</v>
      </c>
      <c r="W183" s="38">
        <f t="shared" si="38"/>
        <v>2.6734610000000001</v>
      </c>
      <c r="X183" s="38">
        <f t="shared" si="39"/>
        <v>3.3786680000000002</v>
      </c>
    </row>
    <row r="184" spans="2:24" x14ac:dyDescent="0.25">
      <c r="B184" s="20">
        <v>11</v>
      </c>
      <c r="C184" s="21" t="s">
        <v>56</v>
      </c>
      <c r="D184" s="38">
        <v>-1.7530399999999999</v>
      </c>
      <c r="E184" s="38">
        <v>-2.611469</v>
      </c>
      <c r="F184" s="38">
        <v>-2.2762950000000002</v>
      </c>
      <c r="G184" s="38">
        <v>-2.9975849999999999</v>
      </c>
      <c r="H184" s="38">
        <v>-4.378946</v>
      </c>
      <c r="J184" s="36">
        <v>11</v>
      </c>
      <c r="K184" s="37" t="s">
        <v>56</v>
      </c>
      <c r="L184" s="38">
        <v>0</v>
      </c>
      <c r="M184" s="38">
        <v>-3.4646999999999997E-2</v>
      </c>
      <c r="N184" s="38">
        <v>0</v>
      </c>
      <c r="O184" s="38">
        <v>-0.32412400000000002</v>
      </c>
      <c r="P184" s="38">
        <v>-1.000278</v>
      </c>
      <c r="R184" s="36">
        <v>11</v>
      </c>
      <c r="S184" s="37" t="s">
        <v>56</v>
      </c>
      <c r="T184" s="38">
        <f t="shared" si="35"/>
        <v>1.7530399999999999</v>
      </c>
      <c r="U184" s="38">
        <f t="shared" si="36"/>
        <v>2.5768219999999999</v>
      </c>
      <c r="V184" s="38">
        <f t="shared" si="37"/>
        <v>2.2762950000000002</v>
      </c>
      <c r="W184" s="38">
        <f t="shared" si="38"/>
        <v>2.6734610000000001</v>
      </c>
      <c r="X184" s="38">
        <f t="shared" si="39"/>
        <v>3.3786680000000002</v>
      </c>
    </row>
    <row r="185" spans="2:24" x14ac:dyDescent="0.25">
      <c r="B185" s="20">
        <v>12</v>
      </c>
      <c r="C185" s="21" t="s">
        <v>57</v>
      </c>
      <c r="D185" s="38">
        <v>-1.7530399999999999</v>
      </c>
      <c r="E185" s="38">
        <v>-2.611469</v>
      </c>
      <c r="F185" s="38">
        <v>-2.2762950000000002</v>
      </c>
      <c r="G185" s="38">
        <v>-2.9975849999999999</v>
      </c>
      <c r="H185" s="38">
        <v>-4.378946</v>
      </c>
      <c r="J185" s="36">
        <v>12</v>
      </c>
      <c r="K185" s="37" t="s">
        <v>57</v>
      </c>
      <c r="L185" s="38">
        <v>0</v>
      </c>
      <c r="M185" s="38">
        <v>-3.4646999999999997E-2</v>
      </c>
      <c r="N185" s="38">
        <v>0</v>
      </c>
      <c r="O185" s="38">
        <v>-0.32412400000000002</v>
      </c>
      <c r="P185" s="38">
        <v>-1.000278</v>
      </c>
      <c r="R185" s="36">
        <v>12</v>
      </c>
      <c r="S185" s="37" t="s">
        <v>57</v>
      </c>
      <c r="T185" s="38">
        <f t="shared" si="35"/>
        <v>1.7530399999999999</v>
      </c>
      <c r="U185" s="38">
        <f t="shared" si="36"/>
        <v>2.5768219999999999</v>
      </c>
      <c r="V185" s="38">
        <f t="shared" si="37"/>
        <v>2.2762950000000002</v>
      </c>
      <c r="W185" s="38">
        <f t="shared" si="38"/>
        <v>2.6734610000000001</v>
      </c>
      <c r="X185" s="38">
        <f t="shared" si="39"/>
        <v>3.3786680000000002</v>
      </c>
    </row>
    <row r="186" spans="2:24" x14ac:dyDescent="0.25">
      <c r="B186" s="20">
        <v>13</v>
      </c>
      <c r="C186" s="21" t="s">
        <v>58</v>
      </c>
      <c r="D186" s="38">
        <v>-1.7530399999999999</v>
      </c>
      <c r="E186" s="38">
        <v>-2.611469</v>
      </c>
      <c r="F186" s="38">
        <v>-2.2762950000000002</v>
      </c>
      <c r="G186" s="38">
        <v>-2.9975849999999999</v>
      </c>
      <c r="H186" s="38">
        <v>-4.378946</v>
      </c>
      <c r="J186" s="36">
        <v>13</v>
      </c>
      <c r="K186" s="37" t="s">
        <v>58</v>
      </c>
      <c r="L186" s="38">
        <v>0</v>
      </c>
      <c r="M186" s="38">
        <v>-3.4646999999999997E-2</v>
      </c>
      <c r="N186" s="38">
        <v>0</v>
      </c>
      <c r="O186" s="38">
        <v>-0.32412400000000002</v>
      </c>
      <c r="P186" s="38">
        <v>-1.000278</v>
      </c>
      <c r="R186" s="36">
        <v>13</v>
      </c>
      <c r="S186" s="37" t="s">
        <v>58</v>
      </c>
      <c r="T186" s="38">
        <f t="shared" si="35"/>
        <v>1.7530399999999999</v>
      </c>
      <c r="U186" s="38">
        <f t="shared" si="36"/>
        <v>2.5768219999999999</v>
      </c>
      <c r="V186" s="38">
        <f t="shared" si="37"/>
        <v>2.2762950000000002</v>
      </c>
      <c r="W186" s="38">
        <f t="shared" si="38"/>
        <v>2.6734610000000001</v>
      </c>
      <c r="X186" s="38">
        <f t="shared" si="39"/>
        <v>3.3786680000000002</v>
      </c>
    </row>
    <row r="187" spans="2:24" x14ac:dyDescent="0.25">
      <c r="B187" s="20">
        <v>14</v>
      </c>
      <c r="C187" s="21" t="s">
        <v>59</v>
      </c>
      <c r="D187" s="38">
        <v>-1.7530399999999999</v>
      </c>
      <c r="E187" s="38">
        <v>-2.611469</v>
      </c>
      <c r="F187" s="38">
        <v>-2.2762950000000002</v>
      </c>
      <c r="G187" s="38">
        <v>-2.9975849999999999</v>
      </c>
      <c r="H187" s="38">
        <v>-4.378946</v>
      </c>
      <c r="J187" s="36">
        <v>14</v>
      </c>
      <c r="K187" s="37" t="s">
        <v>59</v>
      </c>
      <c r="L187" s="38">
        <v>0</v>
      </c>
      <c r="M187" s="38">
        <v>-3.4646999999999997E-2</v>
      </c>
      <c r="N187" s="38">
        <v>0</v>
      </c>
      <c r="O187" s="38">
        <v>-0.32412400000000002</v>
      </c>
      <c r="P187" s="38">
        <v>-1.000278</v>
      </c>
      <c r="R187" s="36">
        <v>14</v>
      </c>
      <c r="S187" s="37" t="s">
        <v>59</v>
      </c>
      <c r="T187" s="38">
        <f t="shared" si="35"/>
        <v>1.7530399999999999</v>
      </c>
      <c r="U187" s="38">
        <f t="shared" si="36"/>
        <v>2.5768219999999999</v>
      </c>
      <c r="V187" s="38">
        <f t="shared" si="37"/>
        <v>2.2762950000000002</v>
      </c>
      <c r="W187" s="38">
        <f t="shared" si="38"/>
        <v>2.6734610000000001</v>
      </c>
      <c r="X187" s="38">
        <f t="shared" si="39"/>
        <v>3.3786680000000002</v>
      </c>
    </row>
    <row r="188" spans="2:24" x14ac:dyDescent="0.25">
      <c r="B188" s="20">
        <v>15</v>
      </c>
      <c r="C188" s="21" t="s">
        <v>60</v>
      </c>
      <c r="D188" s="38">
        <v>-1.7530399999999999</v>
      </c>
      <c r="E188" s="38">
        <v>-2.611469</v>
      </c>
      <c r="F188" s="38">
        <v>-2.2762950000000002</v>
      </c>
      <c r="G188" s="38">
        <v>-2.9975849999999999</v>
      </c>
      <c r="H188" s="38">
        <v>-4.378946</v>
      </c>
      <c r="J188" s="36">
        <v>15</v>
      </c>
      <c r="K188" s="37" t="s">
        <v>60</v>
      </c>
      <c r="L188" s="38">
        <v>0</v>
      </c>
      <c r="M188" s="38">
        <v>-3.4646999999999997E-2</v>
      </c>
      <c r="N188" s="38">
        <v>0</v>
      </c>
      <c r="O188" s="38">
        <v>-0.32412400000000002</v>
      </c>
      <c r="P188" s="38">
        <v>-1.000278</v>
      </c>
      <c r="R188" s="36">
        <v>15</v>
      </c>
      <c r="S188" s="37" t="s">
        <v>60</v>
      </c>
      <c r="T188" s="38">
        <f t="shared" si="35"/>
        <v>1.7530399999999999</v>
      </c>
      <c r="U188" s="38">
        <f t="shared" si="36"/>
        <v>2.5768219999999999</v>
      </c>
      <c r="V188" s="38">
        <f t="shared" si="37"/>
        <v>2.2762950000000002</v>
      </c>
      <c r="W188" s="38">
        <f t="shared" si="38"/>
        <v>2.6734610000000001</v>
      </c>
      <c r="X188" s="38">
        <f t="shared" si="39"/>
        <v>3.3786680000000002</v>
      </c>
    </row>
    <row r="189" spans="2:24" x14ac:dyDescent="0.25">
      <c r="B189" s="20">
        <v>16</v>
      </c>
      <c r="C189" s="21" t="s">
        <v>61</v>
      </c>
      <c r="D189" s="38">
        <v>-1.7530399999999999</v>
      </c>
      <c r="E189" s="38">
        <v>-2.611469</v>
      </c>
      <c r="F189" s="38">
        <v>-2.2762950000000002</v>
      </c>
      <c r="G189" s="38">
        <v>-2.9975849999999999</v>
      </c>
      <c r="H189" s="38">
        <v>-4.378946</v>
      </c>
      <c r="J189" s="36">
        <v>16</v>
      </c>
      <c r="K189" s="37" t="s">
        <v>61</v>
      </c>
      <c r="L189" s="38">
        <v>0</v>
      </c>
      <c r="M189" s="38">
        <v>-3.4646999999999997E-2</v>
      </c>
      <c r="N189" s="38">
        <v>0</v>
      </c>
      <c r="O189" s="38">
        <v>-0.32412400000000002</v>
      </c>
      <c r="P189" s="38">
        <v>-1.000278</v>
      </c>
      <c r="R189" s="36">
        <v>16</v>
      </c>
      <c r="S189" s="37" t="s">
        <v>61</v>
      </c>
      <c r="T189" s="38">
        <f t="shared" si="35"/>
        <v>1.7530399999999999</v>
      </c>
      <c r="U189" s="38">
        <f t="shared" si="36"/>
        <v>2.5768219999999999</v>
      </c>
      <c r="V189" s="38">
        <f t="shared" si="37"/>
        <v>2.2762950000000002</v>
      </c>
      <c r="W189" s="38">
        <f t="shared" si="38"/>
        <v>2.6734610000000001</v>
      </c>
      <c r="X189" s="38">
        <f t="shared" si="39"/>
        <v>3.3786680000000002</v>
      </c>
    </row>
    <row r="190" spans="2:24" x14ac:dyDescent="0.25">
      <c r="B190" s="20">
        <v>17</v>
      </c>
      <c r="C190" s="21" t="s">
        <v>62</v>
      </c>
      <c r="D190" s="38">
        <v>-1.7530399999999999</v>
      </c>
      <c r="E190" s="38">
        <v>-2.611469</v>
      </c>
      <c r="F190" s="38">
        <v>-2.2762950000000002</v>
      </c>
      <c r="G190" s="38">
        <v>-2.9975849999999999</v>
      </c>
      <c r="H190" s="38">
        <v>-4.378946</v>
      </c>
      <c r="J190" s="36">
        <v>17</v>
      </c>
      <c r="K190" s="37" t="s">
        <v>62</v>
      </c>
      <c r="L190" s="38">
        <v>0</v>
      </c>
      <c r="M190" s="38">
        <v>-3.4646999999999997E-2</v>
      </c>
      <c r="N190" s="38">
        <v>0</v>
      </c>
      <c r="O190" s="38">
        <v>-0.32412400000000002</v>
      </c>
      <c r="P190" s="38">
        <v>-1.000278</v>
      </c>
      <c r="R190" s="36">
        <v>17</v>
      </c>
      <c r="S190" s="37" t="s">
        <v>62</v>
      </c>
      <c r="T190" s="38">
        <f t="shared" si="35"/>
        <v>1.7530399999999999</v>
      </c>
      <c r="U190" s="38">
        <f t="shared" si="36"/>
        <v>2.5768219999999999</v>
      </c>
      <c r="V190" s="38">
        <f t="shared" si="37"/>
        <v>2.2762950000000002</v>
      </c>
      <c r="W190" s="38">
        <f t="shared" si="38"/>
        <v>2.6734610000000001</v>
      </c>
      <c r="X190" s="38">
        <f t="shared" si="39"/>
        <v>3.3786680000000002</v>
      </c>
    </row>
    <row r="191" spans="2:24" x14ac:dyDescent="0.25">
      <c r="B191" s="20">
        <v>18</v>
      </c>
      <c r="C191" s="21" t="s">
        <v>63</v>
      </c>
      <c r="D191" s="38">
        <v>-1.7530399999999999</v>
      </c>
      <c r="E191" s="38">
        <v>-2.611469</v>
      </c>
      <c r="F191" s="38">
        <v>-2.2762950000000002</v>
      </c>
      <c r="G191" s="38">
        <v>-2.9975849999999999</v>
      </c>
      <c r="H191" s="38">
        <v>-4.378946</v>
      </c>
      <c r="J191" s="36">
        <v>18</v>
      </c>
      <c r="K191" s="37" t="s">
        <v>63</v>
      </c>
      <c r="L191" s="38">
        <v>0</v>
      </c>
      <c r="M191" s="38">
        <v>-3.4646999999999997E-2</v>
      </c>
      <c r="N191" s="38">
        <v>0</v>
      </c>
      <c r="O191" s="38">
        <v>-0.32412400000000002</v>
      </c>
      <c r="P191" s="38">
        <v>-1.000278</v>
      </c>
      <c r="R191" s="36">
        <v>18</v>
      </c>
      <c r="S191" s="37" t="s">
        <v>63</v>
      </c>
      <c r="T191" s="38">
        <f t="shared" si="35"/>
        <v>1.7530399999999999</v>
      </c>
      <c r="U191" s="38">
        <f t="shared" si="36"/>
        <v>2.5768219999999999</v>
      </c>
      <c r="V191" s="38">
        <f t="shared" si="37"/>
        <v>2.2762950000000002</v>
      </c>
      <c r="W191" s="38">
        <f t="shared" si="38"/>
        <v>2.6734610000000001</v>
      </c>
      <c r="X191" s="38">
        <f t="shared" si="39"/>
        <v>3.3786680000000002</v>
      </c>
    </row>
    <row r="192" spans="2:24" x14ac:dyDescent="0.25">
      <c r="B192" s="20">
        <v>19</v>
      </c>
      <c r="C192" s="21" t="s">
        <v>64</v>
      </c>
      <c r="D192" s="38">
        <v>-1.7530399999999999</v>
      </c>
      <c r="E192" s="38">
        <v>-2.611469</v>
      </c>
      <c r="F192" s="38">
        <v>-2.2762950000000002</v>
      </c>
      <c r="G192" s="38">
        <v>-2.9975849999999999</v>
      </c>
      <c r="H192" s="38">
        <v>-4.378946</v>
      </c>
      <c r="J192" s="36">
        <v>19</v>
      </c>
      <c r="K192" s="37" t="s">
        <v>64</v>
      </c>
      <c r="L192" s="38">
        <v>0</v>
      </c>
      <c r="M192" s="38">
        <v>-3.4646999999999997E-2</v>
      </c>
      <c r="N192" s="38">
        <v>0</v>
      </c>
      <c r="O192" s="38">
        <v>-0.32412400000000002</v>
      </c>
      <c r="P192" s="38">
        <v>-1.000278</v>
      </c>
      <c r="R192" s="36">
        <v>19</v>
      </c>
      <c r="S192" s="37" t="s">
        <v>64</v>
      </c>
      <c r="T192" s="38">
        <f t="shared" si="35"/>
        <v>1.7530399999999999</v>
      </c>
      <c r="U192" s="38">
        <f t="shared" si="36"/>
        <v>2.5768219999999999</v>
      </c>
      <c r="V192" s="38">
        <f t="shared" si="37"/>
        <v>2.2762950000000002</v>
      </c>
      <c r="W192" s="38">
        <f t="shared" si="38"/>
        <v>2.6734610000000001</v>
      </c>
      <c r="X192" s="38">
        <f t="shared" si="39"/>
        <v>3.3786680000000002</v>
      </c>
    </row>
    <row r="193" spans="1:24" x14ac:dyDescent="0.25">
      <c r="B193" s="20">
        <v>20</v>
      </c>
      <c r="C193" s="21" t="s">
        <v>65</v>
      </c>
      <c r="D193" s="38">
        <v>-1.7530399999999999</v>
      </c>
      <c r="E193" s="38">
        <v>-2.611469</v>
      </c>
      <c r="F193" s="38">
        <v>-2.2762950000000002</v>
      </c>
      <c r="G193" s="38">
        <v>-2.9975849999999999</v>
      </c>
      <c r="H193" s="38">
        <v>-4.378946</v>
      </c>
      <c r="J193" s="36">
        <v>20</v>
      </c>
      <c r="K193" s="37" t="s">
        <v>65</v>
      </c>
      <c r="L193" s="38">
        <v>0</v>
      </c>
      <c r="M193" s="38">
        <v>-3.4646999999999997E-2</v>
      </c>
      <c r="N193" s="38">
        <v>0</v>
      </c>
      <c r="O193" s="38">
        <v>-0.32412400000000002</v>
      </c>
      <c r="P193" s="38">
        <v>-1.000278</v>
      </c>
      <c r="R193" s="36">
        <v>20</v>
      </c>
      <c r="S193" s="37" t="s">
        <v>65</v>
      </c>
      <c r="T193" s="38">
        <f t="shared" si="35"/>
        <v>1.7530399999999999</v>
      </c>
      <c r="U193" s="38">
        <f t="shared" si="36"/>
        <v>2.5768219999999999</v>
      </c>
      <c r="V193" s="38">
        <f t="shared" si="37"/>
        <v>2.2762950000000002</v>
      </c>
      <c r="W193" s="38">
        <f t="shared" si="38"/>
        <v>2.6734610000000001</v>
      </c>
      <c r="X193" s="38">
        <f t="shared" si="39"/>
        <v>3.3786680000000002</v>
      </c>
    </row>
    <row r="194" spans="1:24" x14ac:dyDescent="0.25">
      <c r="B194" s="20">
        <v>21</v>
      </c>
      <c r="C194" s="21" t="s">
        <v>66</v>
      </c>
      <c r="D194" s="38">
        <v>-1.7530399999999999</v>
      </c>
      <c r="E194" s="38">
        <v>-2.611469</v>
      </c>
      <c r="F194" s="38">
        <v>-2.2762950000000002</v>
      </c>
      <c r="G194" s="38">
        <v>-2.9975849999999999</v>
      </c>
      <c r="H194" s="38">
        <v>-4.378946</v>
      </c>
      <c r="J194" s="36">
        <v>21</v>
      </c>
      <c r="K194" s="37" t="s">
        <v>66</v>
      </c>
      <c r="L194" s="38">
        <v>0</v>
      </c>
      <c r="M194" s="38">
        <v>-3.4646999999999997E-2</v>
      </c>
      <c r="N194" s="38">
        <v>0</v>
      </c>
      <c r="O194" s="38">
        <v>-0.32412400000000002</v>
      </c>
      <c r="P194" s="38">
        <v>-1.000278</v>
      </c>
      <c r="R194" s="36">
        <v>21</v>
      </c>
      <c r="S194" s="37" t="s">
        <v>66</v>
      </c>
      <c r="T194" s="38">
        <f t="shared" si="35"/>
        <v>1.7530399999999999</v>
      </c>
      <c r="U194" s="38">
        <f t="shared" si="36"/>
        <v>2.5768219999999999</v>
      </c>
      <c r="V194" s="38">
        <f t="shared" si="37"/>
        <v>2.2762950000000002</v>
      </c>
      <c r="W194" s="38">
        <f t="shared" si="38"/>
        <v>2.6734610000000001</v>
      </c>
      <c r="X194" s="38">
        <f t="shared" si="39"/>
        <v>3.3786680000000002</v>
      </c>
    </row>
    <row r="195" spans="1:24" x14ac:dyDescent="0.25">
      <c r="B195" s="20">
        <v>22</v>
      </c>
      <c r="C195" s="21" t="s">
        <v>67</v>
      </c>
      <c r="D195" s="38">
        <v>-1.7530399999999999</v>
      </c>
      <c r="E195" s="38">
        <v>-2.611469</v>
      </c>
      <c r="F195" s="38">
        <v>-2.2762950000000002</v>
      </c>
      <c r="G195" s="38">
        <v>-2.9975849999999999</v>
      </c>
      <c r="H195" s="38">
        <v>-4.378946</v>
      </c>
      <c r="J195" s="36">
        <v>22</v>
      </c>
      <c r="K195" s="37" t="s">
        <v>67</v>
      </c>
      <c r="L195" s="38">
        <v>0</v>
      </c>
      <c r="M195" s="38">
        <v>-3.4646999999999997E-2</v>
      </c>
      <c r="N195" s="38">
        <v>0</v>
      </c>
      <c r="O195" s="38">
        <v>-0.32412400000000002</v>
      </c>
      <c r="P195" s="38">
        <v>-1.000278</v>
      </c>
      <c r="R195" s="36">
        <v>22</v>
      </c>
      <c r="S195" s="37" t="s">
        <v>67</v>
      </c>
      <c r="T195" s="38">
        <f t="shared" si="35"/>
        <v>1.7530399999999999</v>
      </c>
      <c r="U195" s="38">
        <f t="shared" si="36"/>
        <v>2.5768219999999999</v>
      </c>
      <c r="V195" s="38">
        <f t="shared" si="37"/>
        <v>2.2762950000000002</v>
      </c>
      <c r="W195" s="38">
        <f t="shared" si="38"/>
        <v>2.6734610000000001</v>
      </c>
      <c r="X195" s="38">
        <f t="shared" si="39"/>
        <v>3.3786680000000002</v>
      </c>
    </row>
    <row r="196" spans="1:24" x14ac:dyDescent="0.25">
      <c r="B196" s="20">
        <v>23</v>
      </c>
      <c r="C196" s="21" t="s">
        <v>68</v>
      </c>
      <c r="D196" s="38">
        <v>-1.7530399999999999</v>
      </c>
      <c r="E196" s="38">
        <v>-2.611469</v>
      </c>
      <c r="F196" s="38">
        <v>-2.2762950000000002</v>
      </c>
      <c r="G196" s="38">
        <v>-2.9975849999999999</v>
      </c>
      <c r="H196" s="38">
        <v>-4.378946</v>
      </c>
      <c r="J196" s="36">
        <v>23</v>
      </c>
      <c r="K196" s="37" t="s">
        <v>68</v>
      </c>
      <c r="L196" s="38">
        <v>0</v>
      </c>
      <c r="M196" s="38">
        <v>-3.4646999999999997E-2</v>
      </c>
      <c r="N196" s="38">
        <v>0</v>
      </c>
      <c r="O196" s="38">
        <v>-0.32412400000000002</v>
      </c>
      <c r="P196" s="38">
        <v>-1.000278</v>
      </c>
      <c r="R196" s="36">
        <v>23</v>
      </c>
      <c r="S196" s="37" t="s">
        <v>68</v>
      </c>
      <c r="T196" s="38">
        <f t="shared" si="35"/>
        <v>1.7530399999999999</v>
      </c>
      <c r="U196" s="38">
        <f t="shared" si="36"/>
        <v>2.5768219999999999</v>
      </c>
      <c r="V196" s="38">
        <f t="shared" si="37"/>
        <v>2.2762950000000002</v>
      </c>
      <c r="W196" s="38">
        <f t="shared" si="38"/>
        <v>2.6734610000000001</v>
      </c>
      <c r="X196" s="38">
        <f t="shared" si="39"/>
        <v>3.3786680000000002</v>
      </c>
    </row>
    <row r="197" spans="1:24" x14ac:dyDescent="0.25">
      <c r="B197" s="20">
        <v>24</v>
      </c>
      <c r="C197" s="21" t="s">
        <v>69</v>
      </c>
      <c r="D197" s="38">
        <v>-1.7530399999999999</v>
      </c>
      <c r="E197" s="38">
        <v>-2.611469</v>
      </c>
      <c r="F197" s="38">
        <v>-2.2762950000000002</v>
      </c>
      <c r="G197" s="38">
        <v>-2.9975849999999999</v>
      </c>
      <c r="H197" s="38">
        <v>-4.378946</v>
      </c>
      <c r="J197" s="36">
        <v>24</v>
      </c>
      <c r="K197" s="37" t="s">
        <v>69</v>
      </c>
      <c r="L197" s="38">
        <v>0</v>
      </c>
      <c r="M197" s="38">
        <v>-3.4646999999999997E-2</v>
      </c>
      <c r="N197" s="38">
        <v>0</v>
      </c>
      <c r="O197" s="38">
        <v>-0.32412400000000002</v>
      </c>
      <c r="P197" s="38">
        <v>-1.000278</v>
      </c>
      <c r="R197" s="36">
        <v>24</v>
      </c>
      <c r="S197" s="37" t="s">
        <v>69</v>
      </c>
      <c r="T197" s="38">
        <f t="shared" si="35"/>
        <v>1.7530399999999999</v>
      </c>
      <c r="U197" s="38">
        <f t="shared" si="36"/>
        <v>2.5768219999999999</v>
      </c>
      <c r="V197" s="38">
        <f t="shared" si="37"/>
        <v>2.2762950000000002</v>
      </c>
      <c r="W197" s="38">
        <f t="shared" si="38"/>
        <v>2.6734610000000001</v>
      </c>
      <c r="X197" s="38">
        <f t="shared" si="39"/>
        <v>3.3786680000000002</v>
      </c>
    </row>
    <row r="198" spans="1:24" x14ac:dyDescent="0.25">
      <c r="B198" s="20">
        <v>25</v>
      </c>
      <c r="C198" s="21" t="s">
        <v>70</v>
      </c>
      <c r="D198" s="38">
        <v>-1.7530399999999999</v>
      </c>
      <c r="E198" s="38">
        <v>-2.611469</v>
      </c>
      <c r="F198" s="38">
        <v>-2.2762950000000002</v>
      </c>
      <c r="G198" s="38">
        <v>-2.9975849999999999</v>
      </c>
      <c r="H198" s="38">
        <v>-4.378946</v>
      </c>
      <c r="J198" s="36">
        <v>25</v>
      </c>
      <c r="K198" s="37" t="s">
        <v>70</v>
      </c>
      <c r="L198" s="38">
        <v>0</v>
      </c>
      <c r="M198" s="38">
        <v>-3.4646999999999997E-2</v>
      </c>
      <c r="N198" s="38">
        <v>0</v>
      </c>
      <c r="O198" s="38">
        <v>-0.32412400000000002</v>
      </c>
      <c r="P198" s="38">
        <v>-1.000278</v>
      </c>
      <c r="R198" s="36">
        <v>25</v>
      </c>
      <c r="S198" s="37" t="s">
        <v>70</v>
      </c>
      <c r="T198" s="38">
        <f t="shared" si="35"/>
        <v>1.7530399999999999</v>
      </c>
      <c r="U198" s="38">
        <f t="shared" si="36"/>
        <v>2.5768219999999999</v>
      </c>
      <c r="V198" s="38">
        <f t="shared" si="37"/>
        <v>2.2762950000000002</v>
      </c>
      <c r="W198" s="38">
        <f t="shared" si="38"/>
        <v>2.6734610000000001</v>
      </c>
      <c r="X198" s="38">
        <f t="shared" si="39"/>
        <v>3.3786680000000002</v>
      </c>
    </row>
    <row r="199" spans="1:24" x14ac:dyDescent="0.25">
      <c r="B199" s="20">
        <v>26</v>
      </c>
      <c r="C199" s="21" t="s">
        <v>71</v>
      </c>
      <c r="D199" s="38">
        <v>-1.7530399999999999</v>
      </c>
      <c r="E199" s="38">
        <v>-2.611469</v>
      </c>
      <c r="F199" s="38">
        <v>-2.2762950000000002</v>
      </c>
      <c r="G199" s="38">
        <v>-2.9975849999999999</v>
      </c>
      <c r="H199" s="38">
        <v>-4.378946</v>
      </c>
      <c r="J199" s="36">
        <v>26</v>
      </c>
      <c r="K199" s="37" t="s">
        <v>71</v>
      </c>
      <c r="L199" s="38">
        <v>0</v>
      </c>
      <c r="M199" s="38">
        <v>-3.4646999999999997E-2</v>
      </c>
      <c r="N199" s="38">
        <v>0</v>
      </c>
      <c r="O199" s="38">
        <v>-0.32412400000000002</v>
      </c>
      <c r="P199" s="38">
        <v>-1.000278</v>
      </c>
      <c r="R199" s="36">
        <v>26</v>
      </c>
      <c r="S199" s="37" t="s">
        <v>71</v>
      </c>
      <c r="T199" s="38">
        <f t="shared" si="35"/>
        <v>1.7530399999999999</v>
      </c>
      <c r="U199" s="38">
        <f t="shared" si="36"/>
        <v>2.5768219999999999</v>
      </c>
      <c r="V199" s="38">
        <f t="shared" si="37"/>
        <v>2.2762950000000002</v>
      </c>
      <c r="W199" s="38">
        <f t="shared" si="38"/>
        <v>2.6734610000000001</v>
      </c>
      <c r="X199" s="38">
        <f t="shared" si="39"/>
        <v>3.3786680000000002</v>
      </c>
    </row>
    <row r="200" spans="1:24" ht="15.75" thickBot="1" x14ac:dyDescent="0.3">
      <c r="B200" s="22">
        <v>27</v>
      </c>
      <c r="C200" s="23" t="s">
        <v>72</v>
      </c>
      <c r="D200" s="29">
        <v>-1.7530399999999999</v>
      </c>
      <c r="E200" s="29">
        <v>-2.611469</v>
      </c>
      <c r="F200" s="29">
        <v>-2.2762950000000002</v>
      </c>
      <c r="G200" s="29">
        <v>-2.9975849999999999</v>
      </c>
      <c r="H200" s="29">
        <v>-4.378946</v>
      </c>
      <c r="J200" s="27">
        <v>27</v>
      </c>
      <c r="K200" s="28" t="s">
        <v>72</v>
      </c>
      <c r="L200" s="29">
        <v>0</v>
      </c>
      <c r="M200" s="29">
        <v>-3.4646999999999997E-2</v>
      </c>
      <c r="N200" s="29">
        <v>0</v>
      </c>
      <c r="O200" s="29">
        <v>-0.32412400000000002</v>
      </c>
      <c r="P200" s="29">
        <v>-1.000278</v>
      </c>
      <c r="R200" s="27">
        <v>27</v>
      </c>
      <c r="S200" s="28" t="s">
        <v>72</v>
      </c>
      <c r="T200" s="29">
        <f t="shared" si="35"/>
        <v>1.7530399999999999</v>
      </c>
      <c r="U200" s="29">
        <f t="shared" si="36"/>
        <v>2.5768219999999999</v>
      </c>
      <c r="V200" s="29">
        <f t="shared" si="37"/>
        <v>2.2762950000000002</v>
      </c>
      <c r="W200" s="29">
        <f t="shared" si="38"/>
        <v>2.6734610000000001</v>
      </c>
      <c r="X200" s="29">
        <f t="shared" si="39"/>
        <v>3.3786680000000002</v>
      </c>
    </row>
    <row r="202" spans="1:24" ht="31.5" x14ac:dyDescent="0.5">
      <c r="A202" s="43" t="s">
        <v>84</v>
      </c>
    </row>
    <row r="204" spans="1:24" ht="15.75" thickBot="1" x14ac:dyDescent="0.3">
      <c r="B204" s="41">
        <v>0.4</v>
      </c>
      <c r="C204" t="str">
        <f>B204*100&amp;"% ALF Conventional Carbon"</f>
        <v>40% ALF Conventional Carbon</v>
      </c>
      <c r="J204" s="42">
        <f>B204</f>
        <v>0.4</v>
      </c>
      <c r="K204" t="s">
        <v>83</v>
      </c>
      <c r="R204" s="42">
        <f>J204</f>
        <v>0.4</v>
      </c>
      <c r="S204" t="s">
        <v>83</v>
      </c>
    </row>
    <row r="205" spans="1:24" ht="15.75" thickBot="1" x14ac:dyDescent="0.3">
      <c r="B205" s="4"/>
      <c r="C205" s="4"/>
      <c r="D205" s="4" t="s">
        <v>76</v>
      </c>
      <c r="E205" s="4" t="s">
        <v>78</v>
      </c>
      <c r="F205" s="4" t="s">
        <v>80</v>
      </c>
      <c r="G205" s="4" t="s">
        <v>81</v>
      </c>
      <c r="H205" s="4" t="s">
        <v>82</v>
      </c>
      <c r="J205" s="4"/>
      <c r="K205" s="4"/>
      <c r="L205" s="4" t="s">
        <v>76</v>
      </c>
      <c r="M205" s="4" t="s">
        <v>78</v>
      </c>
      <c r="N205" s="4" t="s">
        <v>80</v>
      </c>
      <c r="O205" s="4" t="s">
        <v>81</v>
      </c>
      <c r="P205" s="4" t="s">
        <v>82</v>
      </c>
      <c r="R205" s="4"/>
      <c r="S205" s="4"/>
      <c r="T205" s="4" t="s">
        <v>76</v>
      </c>
      <c r="U205" s="4" t="s">
        <v>78</v>
      </c>
      <c r="V205" s="4" t="s">
        <v>80</v>
      </c>
      <c r="W205" s="4" t="s">
        <v>81</v>
      </c>
      <c r="X205" s="4" t="s">
        <v>82</v>
      </c>
    </row>
    <row r="206" spans="1:24" x14ac:dyDescent="0.25">
      <c r="B206" s="12">
        <v>1</v>
      </c>
      <c r="C206" s="13" t="s">
        <v>46</v>
      </c>
      <c r="D206" s="14">
        <f>D81+$B$204*(D112+D143)+D174</f>
        <v>17.192667</v>
      </c>
      <c r="E206" s="14">
        <f t="shared" ref="E206:H206" si="40">E81+$B$204*(E112+E143)+E174</f>
        <v>16.395454999999998</v>
      </c>
      <c r="F206" s="14">
        <f t="shared" si="40"/>
        <v>18.456663800000001</v>
      </c>
      <c r="G206" s="14">
        <f t="shared" si="40"/>
        <v>21.504904800000002</v>
      </c>
      <c r="H206" s="14">
        <f t="shared" si="40"/>
        <v>27.978954000000002</v>
      </c>
      <c r="J206" s="12">
        <v>1</v>
      </c>
      <c r="K206" s="13" t="s">
        <v>46</v>
      </c>
      <c r="L206" s="14">
        <f>L81+$B$204*(L112+L143)+L174</f>
        <v>10.764606400000002</v>
      </c>
      <c r="M206" s="14">
        <f t="shared" ref="M206:P206" si="41">M81+$B$204*(M112+M143)+M174</f>
        <v>10.764741600000001</v>
      </c>
      <c r="N206" s="14">
        <f t="shared" si="41"/>
        <v>11.780090400000001</v>
      </c>
      <c r="O206" s="14">
        <f t="shared" si="41"/>
        <v>13.597745200000002</v>
      </c>
      <c r="P206" s="14">
        <f t="shared" si="41"/>
        <v>17.3848932</v>
      </c>
      <c r="R206" s="12">
        <v>1</v>
      </c>
      <c r="S206" s="13" t="s">
        <v>46</v>
      </c>
      <c r="T206" s="14">
        <f t="shared" ref="T206:T232" si="42">L206-D206</f>
        <v>-6.4280605999999985</v>
      </c>
      <c r="U206" s="14">
        <f t="shared" ref="U206:U232" si="43">M206-E206</f>
        <v>-5.6307133999999976</v>
      </c>
      <c r="V206" s="14">
        <f t="shared" ref="V206:V232" si="44">N206-F206</f>
        <v>-6.6765734000000005</v>
      </c>
      <c r="W206" s="14">
        <f t="shared" ref="W206:W232" si="45">O206-G206</f>
        <v>-7.9071596</v>
      </c>
      <c r="X206" s="14">
        <f t="shared" ref="X206:X232" si="46">P206-H206</f>
        <v>-10.594060800000001</v>
      </c>
    </row>
    <row r="207" spans="1:24" x14ac:dyDescent="0.25">
      <c r="B207" s="20">
        <v>2</v>
      </c>
      <c r="C207" s="21" t="s">
        <v>47</v>
      </c>
      <c r="D207" s="38">
        <f t="shared" ref="D207:H207" si="47">D82+$B$204*(D113+D144)+D175</f>
        <v>14.593779</v>
      </c>
      <c r="E207" s="38">
        <f t="shared" si="47"/>
        <v>14.519172999999999</v>
      </c>
      <c r="F207" s="38">
        <f t="shared" si="47"/>
        <v>15.412726399999997</v>
      </c>
      <c r="G207" s="38">
        <f t="shared" si="47"/>
        <v>14.373935799999998</v>
      </c>
      <c r="H207" s="38">
        <f t="shared" si="47"/>
        <v>19.968864200000006</v>
      </c>
      <c r="J207" s="20">
        <v>2</v>
      </c>
      <c r="K207" s="21" t="s">
        <v>47</v>
      </c>
      <c r="L207" s="38">
        <f t="shared" ref="L207:P207" si="48">L82+$B$204*(L113+L144)+L175</f>
        <v>9.2879655999999997</v>
      </c>
      <c r="M207" s="38">
        <f t="shared" si="48"/>
        <v>9.6986718000000014</v>
      </c>
      <c r="N207" s="38">
        <f t="shared" si="48"/>
        <v>10.050580400000001</v>
      </c>
      <c r="O207" s="38">
        <f t="shared" si="48"/>
        <v>9.5460584000000015</v>
      </c>
      <c r="P207" s="38">
        <f t="shared" si="48"/>
        <v>12.833705200000001</v>
      </c>
      <c r="R207" s="20">
        <v>2</v>
      </c>
      <c r="S207" s="21" t="s">
        <v>47</v>
      </c>
      <c r="T207" s="38">
        <f t="shared" si="42"/>
        <v>-5.3058133999999999</v>
      </c>
      <c r="U207" s="38">
        <f t="shared" si="43"/>
        <v>-4.8205011999999972</v>
      </c>
      <c r="V207" s="38">
        <f t="shared" si="44"/>
        <v>-5.3621459999999956</v>
      </c>
      <c r="W207" s="38">
        <f t="shared" si="45"/>
        <v>-4.8278773999999967</v>
      </c>
      <c r="X207" s="38">
        <f t="shared" si="46"/>
        <v>-7.1351590000000051</v>
      </c>
    </row>
    <row r="208" spans="1:24" x14ac:dyDescent="0.25">
      <c r="B208" s="20">
        <v>3</v>
      </c>
      <c r="C208" s="21" t="s">
        <v>48</v>
      </c>
      <c r="D208" s="38">
        <f t="shared" ref="D208:H208" si="49">D83+$B$204*(D114+D145)+D176</f>
        <v>16.2699824</v>
      </c>
      <c r="E208" s="38">
        <f t="shared" si="49"/>
        <v>15.777417400000001</v>
      </c>
      <c r="F208" s="38">
        <f t="shared" si="49"/>
        <v>16.728126399999997</v>
      </c>
      <c r="G208" s="38">
        <f t="shared" si="49"/>
        <v>15.436175800000001</v>
      </c>
      <c r="H208" s="38">
        <f t="shared" si="49"/>
        <v>21.778522400000004</v>
      </c>
      <c r="J208" s="20">
        <v>3</v>
      </c>
      <c r="K208" s="21" t="s">
        <v>48</v>
      </c>
      <c r="L208" s="38">
        <f t="shared" ref="L208:P208" si="50">L83+$B$204*(L114+L145)+L176</f>
        <v>10.240354</v>
      </c>
      <c r="M208" s="38">
        <f t="shared" si="50"/>
        <v>10.413584000000002</v>
      </c>
      <c r="N208" s="38">
        <f t="shared" si="50"/>
        <v>10.797967</v>
      </c>
      <c r="O208" s="38">
        <f t="shared" si="50"/>
        <v>10.149603800000001</v>
      </c>
      <c r="P208" s="38">
        <f t="shared" si="50"/>
        <v>13.861920000000001</v>
      </c>
      <c r="R208" s="20">
        <v>3</v>
      </c>
      <c r="S208" s="21" t="s">
        <v>48</v>
      </c>
      <c r="T208" s="38">
        <f t="shared" si="42"/>
        <v>-6.0296284</v>
      </c>
      <c r="U208" s="38">
        <f t="shared" si="43"/>
        <v>-5.363833399999999</v>
      </c>
      <c r="V208" s="38">
        <f t="shared" si="44"/>
        <v>-5.9301593999999973</v>
      </c>
      <c r="W208" s="38">
        <f t="shared" si="45"/>
        <v>-5.2865719999999996</v>
      </c>
      <c r="X208" s="38">
        <f t="shared" si="46"/>
        <v>-7.9166024000000021</v>
      </c>
    </row>
    <row r="209" spans="2:24" x14ac:dyDescent="0.25">
      <c r="B209" s="20">
        <v>4</v>
      </c>
      <c r="C209" s="21" t="s">
        <v>49</v>
      </c>
      <c r="D209" s="38">
        <f t="shared" ref="D209:H209" si="51">D84+$B$204*(D115+D146)+D177</f>
        <v>7.1136788000000006</v>
      </c>
      <c r="E209" s="38">
        <f t="shared" si="51"/>
        <v>19.416963800000005</v>
      </c>
      <c r="F209" s="38">
        <f t="shared" si="51"/>
        <v>20.500977599999999</v>
      </c>
      <c r="G209" s="38">
        <f t="shared" si="51"/>
        <v>19.2385892</v>
      </c>
      <c r="H209" s="38">
        <f t="shared" si="51"/>
        <v>25.259680600000003</v>
      </c>
      <c r="J209" s="20">
        <v>4</v>
      </c>
      <c r="K209" s="21" t="s">
        <v>49</v>
      </c>
      <c r="L209" s="38">
        <f t="shared" ref="L209:P209" si="52">L84+$B$204*(L115+L146)+L177</f>
        <v>5.0379080000000007</v>
      </c>
      <c r="M209" s="38">
        <f t="shared" si="52"/>
        <v>12.481508400000001</v>
      </c>
      <c r="N209" s="38">
        <f t="shared" si="52"/>
        <v>12.941632199999999</v>
      </c>
      <c r="O209" s="38">
        <f t="shared" si="52"/>
        <v>12.310066000000003</v>
      </c>
      <c r="P209" s="38">
        <f t="shared" si="52"/>
        <v>15.839851000000001</v>
      </c>
      <c r="R209" s="20">
        <v>4</v>
      </c>
      <c r="S209" s="21" t="s">
        <v>49</v>
      </c>
      <c r="T209" s="38">
        <f t="shared" si="42"/>
        <v>-2.0757707999999999</v>
      </c>
      <c r="U209" s="38">
        <f t="shared" si="43"/>
        <v>-6.9354554000000039</v>
      </c>
      <c r="V209" s="38">
        <f t="shared" si="44"/>
        <v>-7.5593453999999998</v>
      </c>
      <c r="W209" s="38">
        <f t="shared" si="45"/>
        <v>-6.9285231999999972</v>
      </c>
      <c r="X209" s="38">
        <f t="shared" si="46"/>
        <v>-9.4198296000000017</v>
      </c>
    </row>
    <row r="210" spans="2:24" x14ac:dyDescent="0.25">
      <c r="B210" s="20">
        <v>5</v>
      </c>
      <c r="C210" s="21" t="s">
        <v>50</v>
      </c>
      <c r="D210" s="38">
        <f t="shared" ref="D210:H210" si="53">D85+$B$204*(D116+D147)+D178</f>
        <v>12.804607800000003</v>
      </c>
      <c r="E210" s="38">
        <f t="shared" si="53"/>
        <v>15.074393800000003</v>
      </c>
      <c r="F210" s="38">
        <f t="shared" si="53"/>
        <v>16.0073252</v>
      </c>
      <c r="G210" s="38">
        <f t="shared" si="53"/>
        <v>14.762281600000001</v>
      </c>
      <c r="H210" s="38">
        <f t="shared" si="53"/>
        <v>18.9812732</v>
      </c>
      <c r="J210" s="20">
        <v>5</v>
      </c>
      <c r="K210" s="21" t="s">
        <v>50</v>
      </c>
      <c r="L210" s="38">
        <f t="shared" ref="L210:P210" si="54">L85+$B$204*(L116+L147)+L178</f>
        <v>8.2713907999999989</v>
      </c>
      <c r="M210" s="38">
        <f t="shared" si="54"/>
        <v>10.014138600000001</v>
      </c>
      <c r="N210" s="38">
        <f t="shared" si="54"/>
        <v>10.388420400000001</v>
      </c>
      <c r="O210" s="38">
        <f t="shared" si="54"/>
        <v>9.766709800000001</v>
      </c>
      <c r="P210" s="38">
        <f t="shared" si="54"/>
        <v>12.272573200000002</v>
      </c>
      <c r="R210" s="20">
        <v>5</v>
      </c>
      <c r="S210" s="21" t="s">
        <v>50</v>
      </c>
      <c r="T210" s="38">
        <f t="shared" si="42"/>
        <v>-4.533217000000004</v>
      </c>
      <c r="U210" s="38">
        <f t="shared" si="43"/>
        <v>-5.0602552000000021</v>
      </c>
      <c r="V210" s="38">
        <f t="shared" si="44"/>
        <v>-5.6189047999999993</v>
      </c>
      <c r="W210" s="38">
        <f t="shared" si="45"/>
        <v>-4.9955718000000005</v>
      </c>
      <c r="X210" s="38">
        <f t="shared" si="46"/>
        <v>-6.7086999999999986</v>
      </c>
    </row>
    <row r="211" spans="2:24" x14ac:dyDescent="0.25">
      <c r="B211" s="20">
        <v>6</v>
      </c>
      <c r="C211" s="21" t="s">
        <v>51</v>
      </c>
      <c r="D211" s="38">
        <f t="shared" ref="D211:H211" si="55">D86+$B$204*(D117+D148)+D179</f>
        <v>14.907125599999999</v>
      </c>
      <c r="E211" s="38">
        <f t="shared" si="55"/>
        <v>14.137186600000003</v>
      </c>
      <c r="F211" s="38">
        <f t="shared" si="55"/>
        <v>15.373640999999999</v>
      </c>
      <c r="G211" s="38">
        <f t="shared" si="55"/>
        <v>14.1296462</v>
      </c>
      <c r="H211" s="38">
        <f t="shared" si="55"/>
        <v>19.3021928</v>
      </c>
      <c r="J211" s="20">
        <v>6</v>
      </c>
      <c r="K211" s="21" t="s">
        <v>51</v>
      </c>
      <c r="L211" s="38">
        <f t="shared" ref="L211:P211" si="56">L86+$B$204*(L117+L148)+L179</f>
        <v>9.4660026000000013</v>
      </c>
      <c r="M211" s="38">
        <f t="shared" si="56"/>
        <v>9.4816344000000008</v>
      </c>
      <c r="N211" s="38">
        <f t="shared" si="56"/>
        <v>10.028372200000002</v>
      </c>
      <c r="O211" s="38">
        <f t="shared" si="56"/>
        <v>9.4072580000000006</v>
      </c>
      <c r="P211" s="38">
        <f t="shared" si="56"/>
        <v>12.454915</v>
      </c>
      <c r="R211" s="20">
        <v>6</v>
      </c>
      <c r="S211" s="21" t="s">
        <v>51</v>
      </c>
      <c r="T211" s="38">
        <f t="shared" si="42"/>
        <v>-5.4411229999999975</v>
      </c>
      <c r="U211" s="38">
        <f t="shared" si="43"/>
        <v>-4.6555522000000025</v>
      </c>
      <c r="V211" s="38">
        <f t="shared" si="44"/>
        <v>-5.3452687999999977</v>
      </c>
      <c r="W211" s="38">
        <f t="shared" si="45"/>
        <v>-4.7223881999999993</v>
      </c>
      <c r="X211" s="38">
        <f t="shared" si="46"/>
        <v>-6.8472778000000005</v>
      </c>
    </row>
    <row r="212" spans="2:24" x14ac:dyDescent="0.25">
      <c r="B212" s="20">
        <v>7</v>
      </c>
      <c r="C212" s="21" t="s">
        <v>52</v>
      </c>
      <c r="D212" s="38">
        <f t="shared" ref="D212:H212" si="57">D87+$B$204*(D118+D149)+D180</f>
        <v>17.163145</v>
      </c>
      <c r="E212" s="38">
        <f t="shared" si="57"/>
        <v>14.538486200000001</v>
      </c>
      <c r="F212" s="38">
        <f t="shared" si="57"/>
        <v>14.683410599999998</v>
      </c>
      <c r="G212" s="38">
        <f t="shared" si="57"/>
        <v>13.200592</v>
      </c>
      <c r="H212" s="38">
        <f t="shared" si="57"/>
        <v>18.795580000000001</v>
      </c>
      <c r="J212" s="20">
        <v>7</v>
      </c>
      <c r="K212" s="21" t="s">
        <v>52</v>
      </c>
      <c r="L212" s="38">
        <f t="shared" ref="L212:P212" si="58">L87+$B$204*(L118+L149)+L180</f>
        <v>10.7478318</v>
      </c>
      <c r="M212" s="38">
        <f t="shared" si="58"/>
        <v>9.7096453999999994</v>
      </c>
      <c r="N212" s="38">
        <f t="shared" si="58"/>
        <v>9.6361968000000005</v>
      </c>
      <c r="O212" s="38">
        <f t="shared" si="58"/>
        <v>8.8793857999999997</v>
      </c>
      <c r="P212" s="38">
        <f t="shared" si="58"/>
        <v>12.1670664</v>
      </c>
      <c r="R212" s="20">
        <v>7</v>
      </c>
      <c r="S212" s="21" t="s">
        <v>52</v>
      </c>
      <c r="T212" s="38">
        <f t="shared" si="42"/>
        <v>-6.4153131999999999</v>
      </c>
      <c r="U212" s="38">
        <f t="shared" si="43"/>
        <v>-4.8288408000000018</v>
      </c>
      <c r="V212" s="38">
        <f t="shared" si="44"/>
        <v>-5.047213799999998</v>
      </c>
      <c r="W212" s="38">
        <f t="shared" si="45"/>
        <v>-4.3212062000000007</v>
      </c>
      <c r="X212" s="38">
        <f t="shared" si="46"/>
        <v>-6.6285136000000016</v>
      </c>
    </row>
    <row r="213" spans="2:24" x14ac:dyDescent="0.25">
      <c r="B213" s="20">
        <v>8</v>
      </c>
      <c r="C213" s="21" t="s">
        <v>53</v>
      </c>
      <c r="D213" s="38">
        <f t="shared" ref="D213:H213" si="59">D88+$B$204*(D119+D150)+D181</f>
        <v>12.402073799999998</v>
      </c>
      <c r="E213" s="38">
        <f t="shared" si="59"/>
        <v>11.336796</v>
      </c>
      <c r="F213" s="38">
        <f t="shared" si="59"/>
        <v>12.6261136</v>
      </c>
      <c r="G213" s="38">
        <f t="shared" si="59"/>
        <v>11.353085199999999</v>
      </c>
      <c r="H213" s="38">
        <f t="shared" si="59"/>
        <v>15.975251000000004</v>
      </c>
      <c r="J213" s="20">
        <v>8</v>
      </c>
      <c r="K213" s="21" t="s">
        <v>53</v>
      </c>
      <c r="L213" s="38">
        <f t="shared" ref="L213:P213" si="60">L88+$B$204*(L119+L150)+L181</f>
        <v>8.0426777999999999</v>
      </c>
      <c r="M213" s="38">
        <f t="shared" si="60"/>
        <v>7.8905034000000001</v>
      </c>
      <c r="N213" s="38">
        <f t="shared" si="60"/>
        <v>8.4672780000000003</v>
      </c>
      <c r="O213" s="38">
        <f t="shared" si="60"/>
        <v>7.8296660000000005</v>
      </c>
      <c r="P213" s="38">
        <f t="shared" si="60"/>
        <v>10.564607200000001</v>
      </c>
      <c r="R213" s="20">
        <v>8</v>
      </c>
      <c r="S213" s="21" t="s">
        <v>53</v>
      </c>
      <c r="T213" s="38">
        <f t="shared" si="42"/>
        <v>-4.3593959999999985</v>
      </c>
      <c r="U213" s="38">
        <f t="shared" si="43"/>
        <v>-3.4462925999999996</v>
      </c>
      <c r="V213" s="38">
        <f t="shared" si="44"/>
        <v>-4.1588355999999997</v>
      </c>
      <c r="W213" s="38">
        <f t="shared" si="45"/>
        <v>-3.5234191999999984</v>
      </c>
      <c r="X213" s="38">
        <f t="shared" si="46"/>
        <v>-5.4106438000000026</v>
      </c>
    </row>
    <row r="214" spans="2:24" x14ac:dyDescent="0.25">
      <c r="B214" s="20">
        <v>9</v>
      </c>
      <c r="C214" s="21" t="s">
        <v>54</v>
      </c>
      <c r="D214" s="38">
        <f t="shared" ref="D214:H214" si="61">D89+$B$204*(D120+D151)+D182</f>
        <v>10.7886392</v>
      </c>
      <c r="E214" s="38">
        <f t="shared" si="61"/>
        <v>10.452633800000003</v>
      </c>
      <c r="F214" s="38">
        <f t="shared" si="61"/>
        <v>10.967080200000002</v>
      </c>
      <c r="G214" s="38">
        <f t="shared" si="61"/>
        <v>9.1007314000000008</v>
      </c>
      <c r="H214" s="38">
        <f t="shared" si="61"/>
        <v>13.979772400000002</v>
      </c>
      <c r="J214" s="20">
        <v>9</v>
      </c>
      <c r="K214" s="21" t="s">
        <v>54</v>
      </c>
      <c r="L214" s="38">
        <f t="shared" ref="L214:P214" si="62">L89+$B$204*(L120+L151)+L182</f>
        <v>7.1259539999999992</v>
      </c>
      <c r="M214" s="38">
        <f t="shared" si="62"/>
        <v>7.3881392000000012</v>
      </c>
      <c r="N214" s="38">
        <f t="shared" si="62"/>
        <v>7.5246452000000001</v>
      </c>
      <c r="O214" s="38">
        <f t="shared" si="62"/>
        <v>6.5499188000000013</v>
      </c>
      <c r="P214" s="38">
        <f t="shared" si="62"/>
        <v>9.4308122000000019</v>
      </c>
      <c r="R214" s="20">
        <v>9</v>
      </c>
      <c r="S214" s="21" t="s">
        <v>54</v>
      </c>
      <c r="T214" s="38">
        <f t="shared" si="42"/>
        <v>-3.6626852000000012</v>
      </c>
      <c r="U214" s="38">
        <f t="shared" si="43"/>
        <v>-3.0644946000000015</v>
      </c>
      <c r="V214" s="38">
        <f t="shared" si="44"/>
        <v>-3.4424350000000015</v>
      </c>
      <c r="W214" s="38">
        <f t="shared" si="45"/>
        <v>-2.5508125999999995</v>
      </c>
      <c r="X214" s="38">
        <f t="shared" si="46"/>
        <v>-4.5489601999999998</v>
      </c>
    </row>
    <row r="215" spans="2:24" x14ac:dyDescent="0.25">
      <c r="B215" s="20">
        <v>10</v>
      </c>
      <c r="C215" s="21" t="s">
        <v>55</v>
      </c>
      <c r="D215" s="38">
        <f t="shared" ref="D215:H215" si="63">D90+$B$204*(D121+D152)+D183</f>
        <v>10.608093199999999</v>
      </c>
      <c r="E215" s="38">
        <f t="shared" si="63"/>
        <v>8.9548406000000007</v>
      </c>
      <c r="F215" s="38">
        <f t="shared" si="63"/>
        <v>10.591988199999999</v>
      </c>
      <c r="G215" s="38">
        <f t="shared" si="63"/>
        <v>9.3924431999999989</v>
      </c>
      <c r="H215" s="38">
        <f t="shared" si="63"/>
        <v>12.966524200000002</v>
      </c>
      <c r="J215" s="20">
        <v>10</v>
      </c>
      <c r="K215" s="21" t="s">
        <v>55</v>
      </c>
      <c r="L215" s="38">
        <f t="shared" ref="L215:P215" si="64">L90+$B$204*(L121+L152)+L183</f>
        <v>7.0233715999999999</v>
      </c>
      <c r="M215" s="38">
        <f t="shared" si="64"/>
        <v>6.5371196000000005</v>
      </c>
      <c r="N215" s="38">
        <f t="shared" si="64"/>
        <v>7.3115250000000005</v>
      </c>
      <c r="O215" s="38">
        <f t="shared" si="64"/>
        <v>6.7156645999999993</v>
      </c>
      <c r="P215" s="38">
        <f t="shared" si="64"/>
        <v>8.8551028000000009</v>
      </c>
      <c r="R215" s="20">
        <v>10</v>
      </c>
      <c r="S215" s="21" t="s">
        <v>55</v>
      </c>
      <c r="T215" s="38">
        <f t="shared" si="42"/>
        <v>-3.5847215999999991</v>
      </c>
      <c r="U215" s="38">
        <f t="shared" si="43"/>
        <v>-2.4177210000000002</v>
      </c>
      <c r="V215" s="38">
        <f t="shared" si="44"/>
        <v>-3.2804631999999989</v>
      </c>
      <c r="W215" s="38">
        <f t="shared" si="45"/>
        <v>-2.6767785999999996</v>
      </c>
      <c r="X215" s="38">
        <f t="shared" si="46"/>
        <v>-4.1114214000000011</v>
      </c>
    </row>
    <row r="216" spans="2:24" x14ac:dyDescent="0.25">
      <c r="B216" s="20">
        <v>11</v>
      </c>
      <c r="C216" s="21" t="s">
        <v>56</v>
      </c>
      <c r="D216" s="38">
        <f t="shared" ref="D216:H216" si="65">D91+$B$204*(D122+D153)+D184</f>
        <v>7.802174400000002</v>
      </c>
      <c r="E216" s="38">
        <f t="shared" si="65"/>
        <v>9.4678236000000009</v>
      </c>
      <c r="F216" s="38">
        <f t="shared" si="65"/>
        <v>8.1178798000000008</v>
      </c>
      <c r="G216" s="38">
        <f t="shared" si="65"/>
        <v>7.0108960000000016</v>
      </c>
      <c r="H216" s="38">
        <f t="shared" si="65"/>
        <v>11.165504599999998</v>
      </c>
      <c r="J216" s="20">
        <v>11</v>
      </c>
      <c r="K216" s="21" t="s">
        <v>56</v>
      </c>
      <c r="L216" s="38">
        <f t="shared" ref="L216:P216" si="66">L91+$B$204*(L122+L153)+L184</f>
        <v>5.4290992000000005</v>
      </c>
      <c r="M216" s="38">
        <f t="shared" si="66"/>
        <v>6.8285882000000004</v>
      </c>
      <c r="N216" s="38">
        <f t="shared" si="66"/>
        <v>5.905781600000001</v>
      </c>
      <c r="O216" s="38">
        <f t="shared" si="66"/>
        <v>5.3625128000000002</v>
      </c>
      <c r="P216" s="38">
        <f t="shared" si="66"/>
        <v>7.8317966000000023</v>
      </c>
      <c r="R216" s="20">
        <v>11</v>
      </c>
      <c r="S216" s="21" t="s">
        <v>56</v>
      </c>
      <c r="T216" s="38">
        <f t="shared" si="42"/>
        <v>-2.3730752000000015</v>
      </c>
      <c r="U216" s="38">
        <f t="shared" si="43"/>
        <v>-2.6392354000000005</v>
      </c>
      <c r="V216" s="38">
        <f t="shared" si="44"/>
        <v>-2.2120981999999998</v>
      </c>
      <c r="W216" s="38">
        <f t="shared" si="45"/>
        <v>-1.6483832000000014</v>
      </c>
      <c r="X216" s="38">
        <f t="shared" si="46"/>
        <v>-3.3337079999999961</v>
      </c>
    </row>
    <row r="217" spans="2:24" x14ac:dyDescent="0.25">
      <c r="B217" s="20">
        <v>12</v>
      </c>
      <c r="C217" s="21" t="s">
        <v>57</v>
      </c>
      <c r="D217" s="38">
        <f t="shared" ref="D217:H217" si="67">D92+$B$204*(D123+D154)+D185</f>
        <v>6.3425332000000001</v>
      </c>
      <c r="E217" s="38">
        <f t="shared" si="67"/>
        <v>5.8567360000000015</v>
      </c>
      <c r="F217" s="38">
        <f t="shared" si="67"/>
        <v>6.3989751999999998</v>
      </c>
      <c r="G217" s="38">
        <f t="shared" si="67"/>
        <v>5.2722132000000004</v>
      </c>
      <c r="H217" s="38">
        <f t="shared" si="67"/>
        <v>7.4162679999999996</v>
      </c>
      <c r="J217" s="20">
        <v>12</v>
      </c>
      <c r="K217" s="21" t="s">
        <v>57</v>
      </c>
      <c r="L217" s="38">
        <f t="shared" ref="L217:P217" si="68">L92+$B$204*(L123+L154)+L185</f>
        <v>4.5997574000000006</v>
      </c>
      <c r="M217" s="38">
        <f t="shared" si="68"/>
        <v>4.776833400000001</v>
      </c>
      <c r="N217" s="38">
        <f t="shared" si="68"/>
        <v>4.9291314000000002</v>
      </c>
      <c r="O217" s="38">
        <f t="shared" si="68"/>
        <v>4.3746245999999998</v>
      </c>
      <c r="P217" s="38">
        <f t="shared" si="68"/>
        <v>5.7015479999999998</v>
      </c>
      <c r="R217" s="20">
        <v>12</v>
      </c>
      <c r="S217" s="21" t="s">
        <v>57</v>
      </c>
      <c r="T217" s="38">
        <f t="shared" si="42"/>
        <v>-1.7427757999999995</v>
      </c>
      <c r="U217" s="38">
        <f t="shared" si="43"/>
        <v>-1.0799026000000005</v>
      </c>
      <c r="V217" s="38">
        <f t="shared" si="44"/>
        <v>-1.4698437999999996</v>
      </c>
      <c r="W217" s="38">
        <f t="shared" si="45"/>
        <v>-0.89758860000000062</v>
      </c>
      <c r="X217" s="38">
        <f t="shared" si="46"/>
        <v>-1.7147199999999998</v>
      </c>
    </row>
    <row r="218" spans="2:24" x14ac:dyDescent="0.25">
      <c r="B218" s="20">
        <v>13</v>
      </c>
      <c r="C218" s="21" t="s">
        <v>58</v>
      </c>
      <c r="D218" s="38">
        <f t="shared" ref="D218:H218" si="69">D93+$B$204*(D124+D155)+D186</f>
        <v>4.9315593999999994</v>
      </c>
      <c r="E218" s="38">
        <f t="shared" si="69"/>
        <v>5.9119468000000008</v>
      </c>
      <c r="F218" s="38">
        <f t="shared" si="69"/>
        <v>5.3728182000000002</v>
      </c>
      <c r="G218" s="38">
        <f t="shared" si="69"/>
        <v>4.1156796</v>
      </c>
      <c r="H218" s="38">
        <f t="shared" si="69"/>
        <v>2.9068696000000003</v>
      </c>
      <c r="J218" s="20">
        <v>13</v>
      </c>
      <c r="K218" s="21" t="s">
        <v>58</v>
      </c>
      <c r="L218" s="38">
        <f t="shared" ref="L218:P218" si="70">L93+$B$204*(L124+L155)+L186</f>
        <v>3.7980682000000003</v>
      </c>
      <c r="M218" s="38">
        <f t="shared" si="70"/>
        <v>4.8082032000000003</v>
      </c>
      <c r="N218" s="38">
        <f t="shared" si="70"/>
        <v>4.3460874</v>
      </c>
      <c r="O218" s="38">
        <f t="shared" si="70"/>
        <v>3.7175036000000001</v>
      </c>
      <c r="P218" s="38">
        <f t="shared" si="70"/>
        <v>3.1393894000000007</v>
      </c>
      <c r="R218" s="20">
        <v>13</v>
      </c>
      <c r="S218" s="21" t="s">
        <v>58</v>
      </c>
      <c r="T218" s="38">
        <f t="shared" si="42"/>
        <v>-1.133491199999999</v>
      </c>
      <c r="U218" s="38">
        <f t="shared" si="43"/>
        <v>-1.1037436000000005</v>
      </c>
      <c r="V218" s="38">
        <f t="shared" si="44"/>
        <v>-1.0267308000000002</v>
      </c>
      <c r="W218" s="38">
        <f t="shared" si="45"/>
        <v>-0.39817599999999986</v>
      </c>
      <c r="X218" s="38">
        <f t="shared" si="46"/>
        <v>0.23251980000000039</v>
      </c>
    </row>
    <row r="219" spans="2:24" x14ac:dyDescent="0.25">
      <c r="B219" s="20">
        <v>14</v>
      </c>
      <c r="C219" s="21" t="s">
        <v>59</v>
      </c>
      <c r="D219" s="38">
        <f t="shared" ref="D219:H219" si="71">D94+$B$204*(D125+D156)+D187</f>
        <v>2.8070591999999999</v>
      </c>
      <c r="E219" s="38">
        <f t="shared" si="71"/>
        <v>1.9354290000000005</v>
      </c>
      <c r="F219" s="38">
        <f t="shared" si="71"/>
        <v>1.8038663999999995</v>
      </c>
      <c r="G219" s="38">
        <f t="shared" si="71"/>
        <v>0.56618340000000034</v>
      </c>
      <c r="H219" s="38">
        <f t="shared" si="71"/>
        <v>0.53950880000000012</v>
      </c>
      <c r="J219" s="20">
        <v>14</v>
      </c>
      <c r="K219" s="21" t="s">
        <v>59</v>
      </c>
      <c r="L219" s="38">
        <f t="shared" ref="L219:P219" si="72">L94+$B$204*(L125+L156)+L187</f>
        <v>2.5909650000000002</v>
      </c>
      <c r="M219" s="38">
        <f t="shared" si="72"/>
        <v>2.5488176</v>
      </c>
      <c r="N219" s="38">
        <f t="shared" si="72"/>
        <v>2.3182725999999998</v>
      </c>
      <c r="O219" s="38">
        <f t="shared" si="72"/>
        <v>1.7007442000000002</v>
      </c>
      <c r="P219" s="38">
        <f t="shared" si="72"/>
        <v>1.7942992</v>
      </c>
      <c r="R219" s="20">
        <v>14</v>
      </c>
      <c r="S219" s="21" t="s">
        <v>59</v>
      </c>
      <c r="T219" s="38">
        <f t="shared" si="42"/>
        <v>-0.21609419999999968</v>
      </c>
      <c r="U219" s="38">
        <f t="shared" si="43"/>
        <v>0.61338859999999951</v>
      </c>
      <c r="V219" s="38">
        <f t="shared" si="44"/>
        <v>0.51440620000000026</v>
      </c>
      <c r="W219" s="38">
        <f t="shared" si="45"/>
        <v>1.1345607999999998</v>
      </c>
      <c r="X219" s="38">
        <f t="shared" si="46"/>
        <v>1.2547903999999999</v>
      </c>
    </row>
    <row r="220" spans="2:24" x14ac:dyDescent="0.25">
      <c r="B220" s="20">
        <v>15</v>
      </c>
      <c r="C220" s="21" t="s">
        <v>60</v>
      </c>
      <c r="D220" s="38">
        <f t="shared" ref="D220:H220" si="73">D95+$B$204*(D126+D157)+D188</f>
        <v>2.6599678000000009</v>
      </c>
      <c r="E220" s="38">
        <f t="shared" si="73"/>
        <v>3.2149732000000006</v>
      </c>
      <c r="F220" s="38">
        <f t="shared" si="73"/>
        <v>3.0772012000000002</v>
      </c>
      <c r="G220" s="38">
        <f t="shared" si="73"/>
        <v>1.7838045999999999</v>
      </c>
      <c r="H220" s="38">
        <f t="shared" si="73"/>
        <v>0.29210540000000051</v>
      </c>
      <c r="J220" s="20">
        <v>15</v>
      </c>
      <c r="K220" s="21" t="s">
        <v>60</v>
      </c>
      <c r="L220" s="38">
        <f t="shared" ref="L220:P220" si="74">L95+$B$204*(L126+L157)+L188</f>
        <v>2.5073913999999999</v>
      </c>
      <c r="M220" s="38">
        <f t="shared" si="74"/>
        <v>3.2758316000000001</v>
      </c>
      <c r="N220" s="38">
        <f t="shared" si="74"/>
        <v>3.0417597999999999</v>
      </c>
      <c r="O220" s="38">
        <f t="shared" si="74"/>
        <v>2.3925750000000003</v>
      </c>
      <c r="P220" s="38">
        <f t="shared" si="74"/>
        <v>1.653729</v>
      </c>
      <c r="R220" s="20">
        <v>15</v>
      </c>
      <c r="S220" s="21" t="s">
        <v>60</v>
      </c>
      <c r="T220" s="38">
        <f t="shared" si="42"/>
        <v>-0.15257640000000094</v>
      </c>
      <c r="U220" s="38">
        <f t="shared" si="43"/>
        <v>6.0858399999999424E-2</v>
      </c>
      <c r="V220" s="38">
        <f t="shared" si="44"/>
        <v>-3.5441400000000289E-2</v>
      </c>
      <c r="W220" s="38">
        <f t="shared" si="45"/>
        <v>0.60877040000000049</v>
      </c>
      <c r="X220" s="38">
        <f t="shared" si="46"/>
        <v>1.3616235999999995</v>
      </c>
    </row>
    <row r="221" spans="2:24" x14ac:dyDescent="0.25">
      <c r="B221" s="20">
        <v>16</v>
      </c>
      <c r="C221" s="21" t="s">
        <v>61</v>
      </c>
      <c r="D221" s="38">
        <f t="shared" ref="D221:H221" si="75">D96+$B$204*(D127+D158)+D189</f>
        <v>0.69585600000000003</v>
      </c>
      <c r="E221" s="38">
        <f t="shared" si="75"/>
        <v>0.98715619999999982</v>
      </c>
      <c r="F221" s="38">
        <f t="shared" si="75"/>
        <v>0.93223719999999988</v>
      </c>
      <c r="G221" s="38">
        <f t="shared" si="75"/>
        <v>-0.61393300000000028</v>
      </c>
      <c r="H221" s="38">
        <f t="shared" si="75"/>
        <v>-2.0585469999999999</v>
      </c>
      <c r="J221" s="20">
        <v>16</v>
      </c>
      <c r="K221" s="21" t="s">
        <v>61</v>
      </c>
      <c r="L221" s="38">
        <f t="shared" ref="L221:P221" si="76">L96+$B$204*(L127+L158)+L189</f>
        <v>1.391418</v>
      </c>
      <c r="M221" s="38">
        <f t="shared" si="76"/>
        <v>2.0100272000000001</v>
      </c>
      <c r="N221" s="38">
        <f t="shared" si="76"/>
        <v>1.8230292000000001</v>
      </c>
      <c r="O221" s="38">
        <f t="shared" si="76"/>
        <v>1.0302236</v>
      </c>
      <c r="P221" s="38">
        <f t="shared" si="76"/>
        <v>0.31813080000000005</v>
      </c>
      <c r="R221" s="20">
        <v>16</v>
      </c>
      <c r="S221" s="21" t="s">
        <v>61</v>
      </c>
      <c r="T221" s="38">
        <f t="shared" si="42"/>
        <v>0.69556200000000001</v>
      </c>
      <c r="U221" s="38">
        <f t="shared" si="43"/>
        <v>1.0228710000000003</v>
      </c>
      <c r="V221" s="38">
        <f t="shared" si="44"/>
        <v>0.89079200000000025</v>
      </c>
      <c r="W221" s="38">
        <f t="shared" si="45"/>
        <v>1.6441566000000003</v>
      </c>
      <c r="X221" s="38">
        <f t="shared" si="46"/>
        <v>2.3766778</v>
      </c>
    </row>
    <row r="222" spans="2:24" x14ac:dyDescent="0.25">
      <c r="B222" s="20">
        <v>17</v>
      </c>
      <c r="C222" s="21" t="s">
        <v>62</v>
      </c>
      <c r="D222" s="38">
        <f t="shared" ref="D222:H222" si="77">D97+$B$204*(D128+D159)+D190</f>
        <v>-0.45988539999999989</v>
      </c>
      <c r="E222" s="38">
        <f t="shared" si="77"/>
        <v>0.65973840000000017</v>
      </c>
      <c r="F222" s="38">
        <f t="shared" si="77"/>
        <v>0.5917861999999996</v>
      </c>
      <c r="G222" s="38">
        <f t="shared" si="77"/>
        <v>-0.59177439999999981</v>
      </c>
      <c r="H222" s="38">
        <f t="shared" si="77"/>
        <v>-2.075412</v>
      </c>
      <c r="J222" s="20">
        <v>17</v>
      </c>
      <c r="K222" s="21" t="s">
        <v>62</v>
      </c>
      <c r="L222" s="38">
        <f t="shared" ref="L222:P222" si="78">L97+$B$204*(L128+L159)+L190</f>
        <v>0.73474700000000004</v>
      </c>
      <c r="M222" s="38">
        <f t="shared" si="78"/>
        <v>1.8239933999999998</v>
      </c>
      <c r="N222" s="38">
        <f t="shared" si="78"/>
        <v>1.6295921999999998</v>
      </c>
      <c r="O222" s="38">
        <f t="shared" si="78"/>
        <v>1.0428135999999999</v>
      </c>
      <c r="P222" s="38">
        <f t="shared" si="78"/>
        <v>0.30854840000000006</v>
      </c>
      <c r="R222" s="20">
        <v>17</v>
      </c>
      <c r="S222" s="21" t="s">
        <v>62</v>
      </c>
      <c r="T222" s="38">
        <f t="shared" si="42"/>
        <v>1.1946323999999999</v>
      </c>
      <c r="U222" s="38">
        <f t="shared" si="43"/>
        <v>1.1642549999999996</v>
      </c>
      <c r="V222" s="38">
        <f t="shared" si="44"/>
        <v>1.0378060000000002</v>
      </c>
      <c r="W222" s="38">
        <f t="shared" si="45"/>
        <v>1.6345879999999997</v>
      </c>
      <c r="X222" s="38">
        <f t="shared" si="46"/>
        <v>2.3839604000000003</v>
      </c>
    </row>
    <row r="223" spans="2:24" x14ac:dyDescent="0.25">
      <c r="B223" s="20">
        <v>18</v>
      </c>
      <c r="C223" s="21" t="s">
        <v>63</v>
      </c>
      <c r="D223" s="38">
        <f t="shared" ref="D223:H223" si="79">D98+$B$204*(D129+D160)+D191</f>
        <v>-0.42681879999999994</v>
      </c>
      <c r="E223" s="38">
        <f t="shared" si="79"/>
        <v>-1.7074860000000001</v>
      </c>
      <c r="F223" s="38">
        <f t="shared" si="79"/>
        <v>-1.7839444000000002</v>
      </c>
      <c r="G223" s="38">
        <f t="shared" si="79"/>
        <v>-2.4265338000000001</v>
      </c>
      <c r="H223" s="38">
        <f t="shared" si="79"/>
        <v>-4.3079052000000004</v>
      </c>
      <c r="J223" s="20">
        <v>18</v>
      </c>
      <c r="K223" s="21" t="s">
        <v>63</v>
      </c>
      <c r="L223" s="38">
        <f t="shared" ref="L223:P223" si="80">L98+$B$204*(L129+L160)+L191</f>
        <v>0.75353520000000007</v>
      </c>
      <c r="M223" s="38">
        <f t="shared" si="80"/>
        <v>0.47898039999999997</v>
      </c>
      <c r="N223" s="38">
        <f t="shared" si="80"/>
        <v>0.27974460000000001</v>
      </c>
      <c r="O223" s="38">
        <f t="shared" si="80"/>
        <v>3.3699999999997621E-4</v>
      </c>
      <c r="P223" s="38">
        <f t="shared" si="80"/>
        <v>-0.95991340000000003</v>
      </c>
      <c r="R223" s="20">
        <v>18</v>
      </c>
      <c r="S223" s="21" t="s">
        <v>63</v>
      </c>
      <c r="T223" s="38">
        <f t="shared" si="42"/>
        <v>1.1803539999999999</v>
      </c>
      <c r="U223" s="38">
        <f t="shared" si="43"/>
        <v>2.1864664</v>
      </c>
      <c r="V223" s="38">
        <f t="shared" si="44"/>
        <v>2.0636890000000001</v>
      </c>
      <c r="W223" s="38">
        <f t="shared" si="45"/>
        <v>2.4268708000000001</v>
      </c>
      <c r="X223" s="38">
        <f t="shared" si="46"/>
        <v>3.3479918000000004</v>
      </c>
    </row>
    <row r="224" spans="2:24" x14ac:dyDescent="0.25">
      <c r="B224" s="20">
        <v>19</v>
      </c>
      <c r="C224" s="21" t="s">
        <v>64</v>
      </c>
      <c r="D224" s="38">
        <f t="shared" ref="D224:H224" si="81">D99+$B$204*(D130+D161)+D192</f>
        <v>4.2449580000000005</v>
      </c>
      <c r="E224" s="38">
        <f t="shared" si="81"/>
        <v>2.1597556</v>
      </c>
      <c r="F224" s="38">
        <f t="shared" si="81"/>
        <v>2.3707997999999995</v>
      </c>
      <c r="G224" s="38">
        <f t="shared" si="81"/>
        <v>1.1365660000000002</v>
      </c>
      <c r="H224" s="38">
        <f t="shared" si="81"/>
        <v>-0.96358799999999967</v>
      </c>
      <c r="J224" s="20">
        <v>19</v>
      </c>
      <c r="K224" s="21" t="s">
        <v>64</v>
      </c>
      <c r="L224" s="38">
        <f t="shared" ref="L224:P224" si="82">L99+$B$204*(L130+L161)+L192</f>
        <v>3.407953</v>
      </c>
      <c r="M224" s="38">
        <f t="shared" si="82"/>
        <v>2.6762761999999998</v>
      </c>
      <c r="N224" s="38">
        <f t="shared" si="82"/>
        <v>2.6403946</v>
      </c>
      <c r="O224" s="38">
        <f t="shared" si="82"/>
        <v>2.0248257999999999</v>
      </c>
      <c r="P224" s="38">
        <f t="shared" si="82"/>
        <v>0.94026680000000007</v>
      </c>
      <c r="R224" s="20">
        <v>19</v>
      </c>
      <c r="S224" s="21" t="s">
        <v>64</v>
      </c>
      <c r="T224" s="38">
        <f t="shared" si="42"/>
        <v>-0.83700500000000044</v>
      </c>
      <c r="U224" s="38">
        <f t="shared" si="43"/>
        <v>0.51652059999999977</v>
      </c>
      <c r="V224" s="38">
        <f t="shared" si="44"/>
        <v>0.26959480000000058</v>
      </c>
      <c r="W224" s="38">
        <f t="shared" si="45"/>
        <v>0.88825979999999971</v>
      </c>
      <c r="X224" s="38">
        <f t="shared" si="46"/>
        <v>1.9038547999999997</v>
      </c>
    </row>
    <row r="225" spans="1:24" x14ac:dyDescent="0.25">
      <c r="B225" s="20">
        <v>20</v>
      </c>
      <c r="C225" s="21" t="s">
        <v>65</v>
      </c>
      <c r="D225" s="38">
        <f t="shared" ref="D225:H225" si="83">D100+$B$204*(D131+D162)+D193</f>
        <v>2.0281949999999997</v>
      </c>
      <c r="E225" s="38">
        <f t="shared" si="83"/>
        <v>4.2732400000000013</v>
      </c>
      <c r="F225" s="38">
        <f t="shared" si="83"/>
        <v>4.689592199999999</v>
      </c>
      <c r="G225" s="38">
        <f t="shared" si="83"/>
        <v>4.0823586000000001</v>
      </c>
      <c r="H225" s="38">
        <f t="shared" si="83"/>
        <v>2.192115199999999</v>
      </c>
      <c r="J225" s="20">
        <v>20</v>
      </c>
      <c r="K225" s="21" t="s">
        <v>65</v>
      </c>
      <c r="L225" s="38">
        <f t="shared" ref="L225:P225" si="84">L100+$B$204*(L131+L162)+L193</f>
        <v>2.1484283999999998</v>
      </c>
      <c r="M225" s="38">
        <f t="shared" si="84"/>
        <v>3.877119</v>
      </c>
      <c r="N225" s="38">
        <f t="shared" si="84"/>
        <v>3.9578907999999995</v>
      </c>
      <c r="O225" s="38">
        <f t="shared" si="84"/>
        <v>3.6985716000000006</v>
      </c>
      <c r="P225" s="38">
        <f t="shared" si="84"/>
        <v>2.7332797999999991</v>
      </c>
      <c r="R225" s="20">
        <v>20</v>
      </c>
      <c r="S225" s="21" t="s">
        <v>65</v>
      </c>
      <c r="T225" s="38">
        <f t="shared" si="42"/>
        <v>0.12023340000000005</v>
      </c>
      <c r="U225" s="38">
        <f t="shared" si="43"/>
        <v>-0.39612100000000128</v>
      </c>
      <c r="V225" s="38">
        <f t="shared" si="44"/>
        <v>-0.7317013999999995</v>
      </c>
      <c r="W225" s="38">
        <f t="shared" si="45"/>
        <v>-0.38378699999999943</v>
      </c>
      <c r="X225" s="38">
        <f t="shared" si="46"/>
        <v>0.54116460000000011</v>
      </c>
    </row>
    <row r="226" spans="1:24" x14ac:dyDescent="0.25">
      <c r="B226" s="20">
        <v>21</v>
      </c>
      <c r="C226" s="21" t="s">
        <v>66</v>
      </c>
      <c r="D226" s="38">
        <f t="shared" ref="D226:H226" si="85">D101+$B$204*(D132+D163)+D194</f>
        <v>-3.0019372</v>
      </c>
      <c r="E226" s="38">
        <f t="shared" si="85"/>
        <v>0.41354579999999919</v>
      </c>
      <c r="F226" s="38">
        <f t="shared" si="85"/>
        <v>1.0355702</v>
      </c>
      <c r="G226" s="38">
        <f t="shared" si="85"/>
        <v>0.79418219999999984</v>
      </c>
      <c r="H226" s="38">
        <f t="shared" si="85"/>
        <v>-1.5999380000000007</v>
      </c>
      <c r="J226" s="20">
        <v>21</v>
      </c>
      <c r="K226" s="21" t="s">
        <v>66</v>
      </c>
      <c r="L226" s="38">
        <f t="shared" ref="L226:P226" si="86">L101+$B$204*(L132+L163)+L194</f>
        <v>-0.70960020000000057</v>
      </c>
      <c r="M226" s="38">
        <f t="shared" si="86"/>
        <v>1.6841113999999997</v>
      </c>
      <c r="N226" s="38">
        <f t="shared" si="86"/>
        <v>1.8817417999999999</v>
      </c>
      <c r="O226" s="38">
        <f t="shared" si="86"/>
        <v>1.8302894000000001</v>
      </c>
      <c r="P226" s="38">
        <f t="shared" si="86"/>
        <v>0.57870380000000021</v>
      </c>
      <c r="R226" s="20">
        <v>21</v>
      </c>
      <c r="S226" s="21" t="s">
        <v>66</v>
      </c>
      <c r="T226" s="38">
        <f t="shared" si="42"/>
        <v>2.2923369999999994</v>
      </c>
      <c r="U226" s="38">
        <f t="shared" si="43"/>
        <v>1.2705656000000005</v>
      </c>
      <c r="V226" s="38">
        <f t="shared" si="44"/>
        <v>0.84617159999999991</v>
      </c>
      <c r="W226" s="38">
        <f t="shared" si="45"/>
        <v>1.0361072000000002</v>
      </c>
      <c r="X226" s="38">
        <f t="shared" si="46"/>
        <v>2.1786418000000012</v>
      </c>
    </row>
    <row r="227" spans="1:24" x14ac:dyDescent="0.25">
      <c r="B227" s="20">
        <v>22</v>
      </c>
      <c r="C227" s="21" t="s">
        <v>67</v>
      </c>
      <c r="D227" s="38">
        <f t="shared" ref="D227:H227" si="87">D102+$B$204*(D133+D164)+D195</f>
        <v>-2.2996012000000001</v>
      </c>
      <c r="E227" s="38">
        <f t="shared" si="87"/>
        <v>-2.0642430000000003</v>
      </c>
      <c r="F227" s="38">
        <f t="shared" si="87"/>
        <v>-0.21578240000000015</v>
      </c>
      <c r="G227" s="38">
        <f t="shared" si="87"/>
        <v>-0.88763199999999953</v>
      </c>
      <c r="H227" s="38">
        <f t="shared" si="87"/>
        <v>-2.9129908000000002</v>
      </c>
      <c r="J227" s="20">
        <v>22</v>
      </c>
      <c r="K227" s="21" t="s">
        <v>67</v>
      </c>
      <c r="L227" s="38">
        <f t="shared" ref="L227:P227" si="88">L102+$B$204*(L133+L164)+L195</f>
        <v>-0.31054660000000012</v>
      </c>
      <c r="M227" s="38">
        <f t="shared" si="88"/>
        <v>0.27627659999999998</v>
      </c>
      <c r="N227" s="38">
        <f t="shared" si="88"/>
        <v>1.1707460000000001</v>
      </c>
      <c r="O227" s="38">
        <f t="shared" si="88"/>
        <v>0.87471299999999985</v>
      </c>
      <c r="P227" s="38">
        <f t="shared" si="88"/>
        <v>-0.16734980000000022</v>
      </c>
      <c r="R227" s="20">
        <v>22</v>
      </c>
      <c r="S227" s="21" t="s">
        <v>67</v>
      </c>
      <c r="T227" s="38">
        <f t="shared" si="42"/>
        <v>1.9890546</v>
      </c>
      <c r="U227" s="38">
        <f t="shared" si="43"/>
        <v>2.3405196000000004</v>
      </c>
      <c r="V227" s="38">
        <f t="shared" si="44"/>
        <v>1.3865284000000002</v>
      </c>
      <c r="W227" s="38">
        <f t="shared" si="45"/>
        <v>1.7623449999999994</v>
      </c>
      <c r="X227" s="38">
        <f t="shared" si="46"/>
        <v>2.745641</v>
      </c>
    </row>
    <row r="228" spans="1:24" x14ac:dyDescent="0.25">
      <c r="B228" s="20">
        <v>23</v>
      </c>
      <c r="C228" s="21" t="s">
        <v>68</v>
      </c>
      <c r="D228" s="38">
        <f t="shared" ref="D228:H228" si="89">D103+$B$204*(D134+D165)+D196</f>
        <v>-6.3538264000000009</v>
      </c>
      <c r="E228" s="38">
        <f t="shared" si="89"/>
        <v>-7.5926925999999995</v>
      </c>
      <c r="F228" s="38">
        <f t="shared" si="89"/>
        <v>-7.7251390000000004</v>
      </c>
      <c r="G228" s="38">
        <f t="shared" si="89"/>
        <v>-6.0165851999999997</v>
      </c>
      <c r="H228" s="38">
        <f t="shared" si="89"/>
        <v>-10.3013028</v>
      </c>
      <c r="J228" s="20">
        <v>23</v>
      </c>
      <c r="K228" s="21" t="s">
        <v>68</v>
      </c>
      <c r="L228" s="38">
        <f t="shared" ref="L228:P228" si="90">L103+$B$204*(L134+L165)+L196</f>
        <v>-2.6140835999999998</v>
      </c>
      <c r="M228" s="38">
        <f t="shared" si="90"/>
        <v>-2.8648878</v>
      </c>
      <c r="N228" s="38">
        <f t="shared" si="90"/>
        <v>-3.0959340000000002</v>
      </c>
      <c r="O228" s="38">
        <f t="shared" si="90"/>
        <v>-2.0394648000000002</v>
      </c>
      <c r="P228" s="38">
        <f t="shared" si="90"/>
        <v>-4.3652540000000002</v>
      </c>
      <c r="R228" s="20">
        <v>23</v>
      </c>
      <c r="S228" s="21" t="s">
        <v>68</v>
      </c>
      <c r="T228" s="38">
        <f t="shared" si="42"/>
        <v>3.739742800000001</v>
      </c>
      <c r="U228" s="38">
        <f t="shared" si="43"/>
        <v>4.7278047999999995</v>
      </c>
      <c r="V228" s="38">
        <f t="shared" si="44"/>
        <v>4.6292050000000007</v>
      </c>
      <c r="W228" s="38">
        <f t="shared" si="45"/>
        <v>3.9771203999999996</v>
      </c>
      <c r="X228" s="38">
        <f t="shared" si="46"/>
        <v>5.9360488</v>
      </c>
    </row>
    <row r="229" spans="1:24" x14ac:dyDescent="0.25">
      <c r="B229" s="20">
        <v>24</v>
      </c>
      <c r="C229" s="21" t="s">
        <v>69</v>
      </c>
      <c r="D229" s="38">
        <f t="shared" ref="D229:H229" si="91">D104+$B$204*(D135+D166)+D197</f>
        <v>-2.6344785999999996</v>
      </c>
      <c r="E229" s="38">
        <f t="shared" si="91"/>
        <v>-4.4938924</v>
      </c>
      <c r="F229" s="38">
        <f t="shared" si="91"/>
        <v>-4.3349576000000001</v>
      </c>
      <c r="G229" s="38">
        <f t="shared" si="91"/>
        <v>-3.8939301999999998</v>
      </c>
      <c r="H229" s="38">
        <f t="shared" si="91"/>
        <v>-6.7036420000000003</v>
      </c>
      <c r="J229" s="20">
        <v>24</v>
      </c>
      <c r="K229" s="21" t="s">
        <v>69</v>
      </c>
      <c r="L229" s="38">
        <f t="shared" ref="L229:P229" si="92">L104+$B$204*(L135+L166)+L197</f>
        <v>-0.50081740000000008</v>
      </c>
      <c r="M229" s="38">
        <f t="shared" si="92"/>
        <v>-1.1042056000000002</v>
      </c>
      <c r="N229" s="38">
        <f t="shared" si="92"/>
        <v>-1.1696948</v>
      </c>
      <c r="O229" s="38">
        <f t="shared" si="92"/>
        <v>-0.83341059999999989</v>
      </c>
      <c r="P229" s="38">
        <f t="shared" si="92"/>
        <v>-2.3211285999999998</v>
      </c>
      <c r="R229" s="20">
        <v>24</v>
      </c>
      <c r="S229" s="21" t="s">
        <v>69</v>
      </c>
      <c r="T229" s="38">
        <f t="shared" si="42"/>
        <v>2.1336611999999997</v>
      </c>
      <c r="U229" s="38">
        <f t="shared" si="43"/>
        <v>3.3896867999999998</v>
      </c>
      <c r="V229" s="38">
        <f t="shared" si="44"/>
        <v>3.1652627999999998</v>
      </c>
      <c r="W229" s="38">
        <f t="shared" si="45"/>
        <v>3.0605196000000001</v>
      </c>
      <c r="X229" s="38">
        <f t="shared" si="46"/>
        <v>4.3825134000000006</v>
      </c>
    </row>
    <row r="230" spans="1:24" x14ac:dyDescent="0.25">
      <c r="B230" s="20">
        <v>25</v>
      </c>
      <c r="C230" s="21" t="s">
        <v>70</v>
      </c>
      <c r="D230" s="38">
        <f t="shared" ref="D230:H230" si="93">D105+$B$204*(D136+D167)+D198</f>
        <v>-3.5286084</v>
      </c>
      <c r="E230" s="38">
        <f t="shared" si="93"/>
        <v>-4.5722590000000007</v>
      </c>
      <c r="F230" s="38">
        <f t="shared" si="93"/>
        <v>-4.4459512000000005</v>
      </c>
      <c r="G230" s="38">
        <f t="shared" si="93"/>
        <v>-5.2799043999999995</v>
      </c>
      <c r="H230" s="38">
        <f t="shared" si="93"/>
        <v>-7.2120113999999997</v>
      </c>
      <c r="J230" s="20">
        <v>25</v>
      </c>
      <c r="K230" s="21" t="s">
        <v>70</v>
      </c>
      <c r="L230" s="38">
        <f t="shared" ref="L230:P230" si="94">L105+$B$204*(L136+L167)+L198</f>
        <v>-1.0088458</v>
      </c>
      <c r="M230" s="38">
        <f t="shared" si="94"/>
        <v>-1.1487318000000002</v>
      </c>
      <c r="N230" s="38">
        <f t="shared" si="94"/>
        <v>-1.2327596000000001</v>
      </c>
      <c r="O230" s="38">
        <f t="shared" si="94"/>
        <v>-1.6208966000000002</v>
      </c>
      <c r="P230" s="38">
        <f t="shared" si="94"/>
        <v>-2.6099738000000001</v>
      </c>
      <c r="R230" s="20">
        <v>25</v>
      </c>
      <c r="S230" s="21" t="s">
        <v>70</v>
      </c>
      <c r="T230" s="38">
        <f t="shared" si="42"/>
        <v>2.5197626</v>
      </c>
      <c r="U230" s="38">
        <f t="shared" si="43"/>
        <v>3.4235272000000005</v>
      </c>
      <c r="V230" s="38">
        <f t="shared" si="44"/>
        <v>3.2131916000000005</v>
      </c>
      <c r="W230" s="38">
        <f t="shared" si="45"/>
        <v>3.6590077999999995</v>
      </c>
      <c r="X230" s="38">
        <f t="shared" si="46"/>
        <v>4.6020375999999992</v>
      </c>
    </row>
    <row r="231" spans="1:24" x14ac:dyDescent="0.25">
      <c r="B231" s="20">
        <v>26</v>
      </c>
      <c r="C231" s="21" t="s">
        <v>71</v>
      </c>
      <c r="D231" s="38">
        <f t="shared" ref="D231:H231" si="95">D106+$B$204*(D137+D168)+D199</f>
        <v>-4.8544353999999998</v>
      </c>
      <c r="E231" s="38">
        <f t="shared" si="95"/>
        <v>-8.0975549999999998</v>
      </c>
      <c r="F231" s="38">
        <f t="shared" si="95"/>
        <v>-2.2383984000000003</v>
      </c>
      <c r="G231" s="38">
        <f t="shared" si="95"/>
        <v>-1.3115016000000002</v>
      </c>
      <c r="H231" s="38">
        <f t="shared" si="95"/>
        <v>-4.0254130000000004</v>
      </c>
      <c r="J231" s="20">
        <v>26</v>
      </c>
      <c r="K231" s="21" t="s">
        <v>71</v>
      </c>
      <c r="L231" s="38">
        <f t="shared" ref="L231:P231" si="96">L106+$B$204*(L137+L168)+L199</f>
        <v>-1.7621562</v>
      </c>
      <c r="M231" s="38">
        <f t="shared" si="96"/>
        <v>-3.1517414000000001</v>
      </c>
      <c r="N231" s="38">
        <f t="shared" si="96"/>
        <v>2.153179999999999E-2</v>
      </c>
      <c r="O231" s="38">
        <f t="shared" si="96"/>
        <v>0.63387820000000006</v>
      </c>
      <c r="P231" s="38">
        <f t="shared" si="96"/>
        <v>-0.79940699999999998</v>
      </c>
      <c r="R231" s="20">
        <v>26</v>
      </c>
      <c r="S231" s="21" t="s">
        <v>71</v>
      </c>
      <c r="T231" s="38">
        <f t="shared" si="42"/>
        <v>3.0922792000000001</v>
      </c>
      <c r="U231" s="38">
        <f t="shared" si="43"/>
        <v>4.9458135999999993</v>
      </c>
      <c r="V231" s="38">
        <f t="shared" si="44"/>
        <v>2.2599302000000003</v>
      </c>
      <c r="W231" s="38">
        <f t="shared" si="45"/>
        <v>1.9453798000000002</v>
      </c>
      <c r="X231" s="38">
        <f t="shared" si="46"/>
        <v>3.2260060000000004</v>
      </c>
    </row>
    <row r="232" spans="1:24" ht="15.75" thickBot="1" x14ac:dyDescent="0.3">
      <c r="B232" s="22">
        <v>27</v>
      </c>
      <c r="C232" s="23" t="s">
        <v>72</v>
      </c>
      <c r="D232" s="29">
        <f t="shared" ref="D232:H232" si="97">D107+$B$204*(D138+D169)+D200</f>
        <v>-6.5679658000000014</v>
      </c>
      <c r="E232" s="29">
        <f t="shared" si="97"/>
        <v>-9.0860111999999997</v>
      </c>
      <c r="F232" s="29">
        <f t="shared" si="97"/>
        <v>-2.4885154000000003</v>
      </c>
      <c r="G232" s="29">
        <f t="shared" si="97"/>
        <v>-2.4031916</v>
      </c>
      <c r="H232" s="29">
        <f t="shared" si="97"/>
        <v>-4.8422935999999996</v>
      </c>
      <c r="J232" s="22">
        <v>27</v>
      </c>
      <c r="K232" s="23" t="s">
        <v>72</v>
      </c>
      <c r="L232" s="29">
        <f t="shared" ref="L232:P232" si="98">L107+$B$204*(L138+L169)+L200</f>
        <v>-2.7357536000000007</v>
      </c>
      <c r="M232" s="29">
        <f t="shared" si="98"/>
        <v>-3.7133646000000002</v>
      </c>
      <c r="N232" s="29">
        <f t="shared" si="98"/>
        <v>-0.12057920000000011</v>
      </c>
      <c r="O232" s="29">
        <f t="shared" si="98"/>
        <v>1.3599599999999878E-2</v>
      </c>
      <c r="P232" s="29">
        <f t="shared" si="98"/>
        <v>-1.2635432000000002</v>
      </c>
      <c r="R232" s="22">
        <v>27</v>
      </c>
      <c r="S232" s="23" t="s">
        <v>72</v>
      </c>
      <c r="T232" s="29">
        <f t="shared" si="42"/>
        <v>3.8322122000000007</v>
      </c>
      <c r="U232" s="29">
        <f t="shared" si="43"/>
        <v>5.3726465999999995</v>
      </c>
      <c r="V232" s="29">
        <f t="shared" si="44"/>
        <v>2.3679361999999999</v>
      </c>
      <c r="W232" s="29">
        <f t="shared" si="45"/>
        <v>2.4167912</v>
      </c>
      <c r="X232" s="29">
        <f t="shared" si="46"/>
        <v>3.5787503999999997</v>
      </c>
    </row>
    <row r="234" spans="1:24" ht="31.5" x14ac:dyDescent="0.5">
      <c r="A234" s="43" t="s">
        <v>84</v>
      </c>
    </row>
    <row r="236" spans="1:24" ht="15.75" thickBot="1" x14ac:dyDescent="0.3">
      <c r="B236" s="41">
        <v>0.6</v>
      </c>
      <c r="C236" s="61" t="str">
        <f>B236*100&amp;"% ALF Intermittent Low Carbon"</f>
        <v>60% ALF Intermittent Low Carbon</v>
      </c>
      <c r="J236" s="42">
        <f>B236</f>
        <v>0.6</v>
      </c>
      <c r="K236" t="s">
        <v>83</v>
      </c>
      <c r="R236" s="42">
        <f>J236</f>
        <v>0.6</v>
      </c>
      <c r="S236" t="s">
        <v>83</v>
      </c>
    </row>
    <row r="237" spans="1:24" ht="15.75" thickBot="1" x14ac:dyDescent="0.3">
      <c r="B237" s="4"/>
      <c r="C237" s="4"/>
      <c r="D237" s="4" t="s">
        <v>76</v>
      </c>
      <c r="E237" s="4" t="s">
        <v>78</v>
      </c>
      <c r="F237" s="4" t="s">
        <v>80</v>
      </c>
      <c r="G237" s="4" t="s">
        <v>81</v>
      </c>
      <c r="H237" s="4" t="s">
        <v>82</v>
      </c>
      <c r="J237" s="4"/>
      <c r="K237" s="4"/>
      <c r="L237" s="4" t="s">
        <v>76</v>
      </c>
      <c r="M237" s="4" t="s">
        <v>78</v>
      </c>
      <c r="N237" s="4" t="s">
        <v>80</v>
      </c>
      <c r="O237" s="4" t="s">
        <v>81</v>
      </c>
      <c r="P237" s="4" t="s">
        <v>82</v>
      </c>
      <c r="R237" s="4"/>
      <c r="S237" s="4"/>
      <c r="T237" s="4" t="s">
        <v>76</v>
      </c>
      <c r="U237" s="4" t="s">
        <v>78</v>
      </c>
      <c r="V237" s="4" t="s">
        <v>80</v>
      </c>
      <c r="W237" s="4" t="s">
        <v>81</v>
      </c>
      <c r="X237" s="4" t="s">
        <v>82</v>
      </c>
    </row>
    <row r="238" spans="1:24" ht="15.75" thickBot="1" x14ac:dyDescent="0.3">
      <c r="B238" s="12">
        <v>1</v>
      </c>
      <c r="C238" s="13" t="s">
        <v>46</v>
      </c>
      <c r="D238" s="62">
        <f>$B$236*D112+D143+D174</f>
        <v>30.297237600000003</v>
      </c>
      <c r="E238" s="62">
        <f t="shared" ref="E238:H238" si="99">$B$236*E112+E143+E174</f>
        <v>30.544896600000001</v>
      </c>
      <c r="F238" s="62">
        <f t="shared" si="99"/>
        <v>33.1243014</v>
      </c>
      <c r="G238" s="62">
        <f t="shared" si="99"/>
        <v>42.563535799999997</v>
      </c>
      <c r="H238" s="62">
        <f t="shared" si="99"/>
        <v>53.9701472</v>
      </c>
      <c r="J238" s="12">
        <v>1</v>
      </c>
      <c r="K238" s="13" t="s">
        <v>46</v>
      </c>
      <c r="L238" s="62">
        <f>$B$236*L112+L143+L174</f>
        <v>18.210384999999999</v>
      </c>
      <c r="M238" s="62">
        <f t="shared" ref="M238:P238" si="100">$B$236*M112+M143+M174</f>
        <v>18.804197199999997</v>
      </c>
      <c r="N238" s="62">
        <f t="shared" si="100"/>
        <v>20.113975400000001</v>
      </c>
      <c r="O238" s="62">
        <f t="shared" si="100"/>
        <v>25.562876599999999</v>
      </c>
      <c r="P238" s="62">
        <f t="shared" si="100"/>
        <v>32.152616599999995</v>
      </c>
      <c r="R238" s="12">
        <v>1</v>
      </c>
      <c r="S238" s="13" t="s">
        <v>46</v>
      </c>
      <c r="T238" s="14">
        <f t="shared" ref="T238:T264" si="101">L238-D238</f>
        <v>-12.086852600000004</v>
      </c>
      <c r="U238" s="14">
        <f t="shared" ref="U238:U264" si="102">M238-E238</f>
        <v>-11.740699400000004</v>
      </c>
      <c r="V238" s="14">
        <f t="shared" ref="V238:V264" si="103">N238-F238</f>
        <v>-13.010325999999999</v>
      </c>
      <c r="W238" s="14">
        <f t="shared" ref="W238:W264" si="104">O238-G238</f>
        <v>-17.000659199999998</v>
      </c>
      <c r="X238" s="14">
        <f t="shared" ref="X238:X264" si="105">P238-H238</f>
        <v>-21.817530600000005</v>
      </c>
    </row>
    <row r="239" spans="1:24" ht="15.75" thickBot="1" x14ac:dyDescent="0.3">
      <c r="B239" s="20">
        <v>2</v>
      </c>
      <c r="C239" s="21" t="s">
        <v>47</v>
      </c>
      <c r="D239" s="62">
        <f t="shared" ref="D239:H239" si="106">$B$236*D113+D144+D175</f>
        <v>25.464693600000004</v>
      </c>
      <c r="E239" s="62">
        <f t="shared" si="106"/>
        <v>25.265961599999997</v>
      </c>
      <c r="F239" s="62">
        <f t="shared" si="106"/>
        <v>26.411161799999999</v>
      </c>
      <c r="G239" s="62">
        <f t="shared" si="106"/>
        <v>29.229030799999997</v>
      </c>
      <c r="H239" s="62">
        <f t="shared" si="106"/>
        <v>41.293559000000002</v>
      </c>
      <c r="J239" s="20">
        <v>2</v>
      </c>
      <c r="K239" s="21" t="s">
        <v>47</v>
      </c>
      <c r="L239" s="62">
        <f t="shared" ref="L239:P239" si="107">$B$236*L113+L144+L175</f>
        <v>15.4646218</v>
      </c>
      <c r="M239" s="62">
        <f t="shared" si="107"/>
        <v>15.804801999999999</v>
      </c>
      <c r="N239" s="62">
        <f t="shared" si="107"/>
        <v>16.2996914</v>
      </c>
      <c r="O239" s="62">
        <f t="shared" si="107"/>
        <v>17.986453399999998</v>
      </c>
      <c r="P239" s="62">
        <f t="shared" si="107"/>
        <v>24.950009600000001</v>
      </c>
      <c r="R239" s="20">
        <v>2</v>
      </c>
      <c r="S239" s="21" t="s">
        <v>47</v>
      </c>
      <c r="T239" s="38">
        <f t="shared" si="101"/>
        <v>-10.000071800000004</v>
      </c>
      <c r="U239" s="38">
        <f t="shared" si="102"/>
        <v>-9.4611595999999984</v>
      </c>
      <c r="V239" s="38">
        <f t="shared" si="103"/>
        <v>-10.111470399999998</v>
      </c>
      <c r="W239" s="38">
        <f t="shared" si="104"/>
        <v>-11.242577399999998</v>
      </c>
      <c r="X239" s="38">
        <f t="shared" si="105"/>
        <v>-16.343549400000001</v>
      </c>
    </row>
    <row r="240" spans="1:24" ht="15.75" thickBot="1" x14ac:dyDescent="0.3">
      <c r="B240" s="20">
        <v>3</v>
      </c>
      <c r="C240" s="21" t="s">
        <v>48</v>
      </c>
      <c r="D240" s="62">
        <f t="shared" ref="D240:H240" si="108">$B$236*D114+D145+D176</f>
        <v>28.308130200000001</v>
      </c>
      <c r="E240" s="62">
        <f t="shared" si="108"/>
        <v>28.958675200000002</v>
      </c>
      <c r="F240" s="62">
        <f t="shared" si="108"/>
        <v>28.777761199999997</v>
      </c>
      <c r="G240" s="62">
        <f t="shared" si="108"/>
        <v>29.734687199999996</v>
      </c>
      <c r="H240" s="62">
        <f t="shared" si="108"/>
        <v>40.366046799999999</v>
      </c>
      <c r="J240" s="20">
        <v>3</v>
      </c>
      <c r="K240" s="21" t="s">
        <v>48</v>
      </c>
      <c r="L240" s="62">
        <f t="shared" ref="L240:P240" si="109">$B$236*L114+L145+L176</f>
        <v>17.080210000000001</v>
      </c>
      <c r="M240" s="62">
        <f t="shared" si="109"/>
        <v>17.902934800000001</v>
      </c>
      <c r="N240" s="62">
        <f t="shared" si="109"/>
        <v>17.644351</v>
      </c>
      <c r="O240" s="62">
        <f t="shared" si="109"/>
        <v>18.2737576</v>
      </c>
      <c r="P240" s="62">
        <f t="shared" si="109"/>
        <v>24.423013399999999</v>
      </c>
      <c r="R240" s="20">
        <v>3</v>
      </c>
      <c r="S240" s="21" t="s">
        <v>48</v>
      </c>
      <c r="T240" s="38">
        <f t="shared" si="101"/>
        <v>-11.2279202</v>
      </c>
      <c r="U240" s="38">
        <f t="shared" si="102"/>
        <v>-11.055740400000001</v>
      </c>
      <c r="V240" s="38">
        <f t="shared" si="103"/>
        <v>-11.133410199999997</v>
      </c>
      <c r="W240" s="38">
        <f t="shared" si="104"/>
        <v>-11.460929599999996</v>
      </c>
      <c r="X240" s="38">
        <f t="shared" si="105"/>
        <v>-15.943033400000001</v>
      </c>
    </row>
    <row r="241" spans="2:24" ht="15.75" thickBot="1" x14ac:dyDescent="0.3">
      <c r="B241" s="20">
        <v>4</v>
      </c>
      <c r="C241" s="21" t="s">
        <v>49</v>
      </c>
      <c r="D241" s="62">
        <f t="shared" ref="D241:H241" si="110">$B$236*D115+D146+D177</f>
        <v>27.936681200000002</v>
      </c>
      <c r="E241" s="62">
        <f t="shared" si="110"/>
        <v>38.240406200000002</v>
      </c>
      <c r="F241" s="62">
        <f t="shared" si="110"/>
        <v>38.265954200000003</v>
      </c>
      <c r="G241" s="62">
        <f t="shared" si="110"/>
        <v>39.268648200000001</v>
      </c>
      <c r="H241" s="62">
        <f t="shared" si="110"/>
        <v>49.265124799999995</v>
      </c>
      <c r="J241" s="20">
        <v>4</v>
      </c>
      <c r="K241" s="21" t="s">
        <v>49</v>
      </c>
      <c r="L241" s="62">
        <f t="shared" ref="L241:P241" si="111">$B$236*L115+L146+L177</f>
        <v>16.869160000000001</v>
      </c>
      <c r="M241" s="62">
        <f t="shared" si="111"/>
        <v>23.176645799999999</v>
      </c>
      <c r="N241" s="62">
        <f t="shared" si="111"/>
        <v>23.035368999999999</v>
      </c>
      <c r="O241" s="62">
        <f t="shared" si="111"/>
        <v>23.6907806</v>
      </c>
      <c r="P241" s="62">
        <f t="shared" si="111"/>
        <v>29.479308400000001</v>
      </c>
      <c r="R241" s="20">
        <v>4</v>
      </c>
      <c r="S241" s="21" t="s">
        <v>49</v>
      </c>
      <c r="T241" s="38">
        <f t="shared" si="101"/>
        <v>-11.067521200000002</v>
      </c>
      <c r="U241" s="38">
        <f t="shared" si="102"/>
        <v>-15.063760400000003</v>
      </c>
      <c r="V241" s="38">
        <f t="shared" si="103"/>
        <v>-15.230585200000004</v>
      </c>
      <c r="W241" s="38">
        <f t="shared" si="104"/>
        <v>-15.577867600000001</v>
      </c>
      <c r="X241" s="38">
        <f t="shared" si="105"/>
        <v>-19.785816399999995</v>
      </c>
    </row>
    <row r="242" spans="2:24" ht="15.75" thickBot="1" x14ac:dyDescent="0.3">
      <c r="B242" s="20">
        <v>5</v>
      </c>
      <c r="C242" s="21" t="s">
        <v>50</v>
      </c>
      <c r="D242" s="62">
        <f t="shared" ref="D242:H242" si="112">$B$236*D116+D147+D178</f>
        <v>22.633708600000002</v>
      </c>
      <c r="E242" s="62">
        <f t="shared" si="112"/>
        <v>23.0864212</v>
      </c>
      <c r="F242" s="62">
        <f t="shared" si="112"/>
        <v>23.029890400000003</v>
      </c>
      <c r="G242" s="62">
        <f t="shared" si="112"/>
        <v>23.509801599999999</v>
      </c>
      <c r="H242" s="62">
        <f t="shared" si="112"/>
        <v>33.7025972</v>
      </c>
      <c r="J242" s="20">
        <v>5</v>
      </c>
      <c r="K242" s="21" t="s">
        <v>50</v>
      </c>
      <c r="L242" s="62">
        <f t="shared" ref="L242:P242" si="113">$B$236*L116+L147+L178</f>
        <v>13.856107399999999</v>
      </c>
      <c r="M242" s="62">
        <f t="shared" si="113"/>
        <v>14.566426799999999</v>
      </c>
      <c r="N242" s="62">
        <f t="shared" si="113"/>
        <v>14.3785144</v>
      </c>
      <c r="O242" s="62">
        <f t="shared" si="113"/>
        <v>14.736891200000001</v>
      </c>
      <c r="P242" s="62">
        <f t="shared" si="113"/>
        <v>20.636962399999998</v>
      </c>
      <c r="R242" s="20">
        <v>5</v>
      </c>
      <c r="S242" s="21" t="s">
        <v>50</v>
      </c>
      <c r="T242" s="38">
        <f t="shared" si="101"/>
        <v>-8.777601200000003</v>
      </c>
      <c r="U242" s="38">
        <f t="shared" si="102"/>
        <v>-8.5199944000000016</v>
      </c>
      <c r="V242" s="38">
        <f t="shared" si="103"/>
        <v>-8.6513760000000026</v>
      </c>
      <c r="W242" s="38">
        <f t="shared" si="104"/>
        <v>-8.7729103999999989</v>
      </c>
      <c r="X242" s="38">
        <f t="shared" si="105"/>
        <v>-13.065634800000002</v>
      </c>
    </row>
    <row r="243" spans="2:24" ht="15.75" thickBot="1" x14ac:dyDescent="0.3">
      <c r="B243" s="20">
        <v>6</v>
      </c>
      <c r="C243" s="21" t="s">
        <v>51</v>
      </c>
      <c r="D243" s="62">
        <f t="shared" ref="D243:H243" si="114">$B$236*D117+D148+D179</f>
        <v>22.318100399999999</v>
      </c>
      <c r="E243" s="62">
        <f t="shared" si="114"/>
        <v>22.743252399999999</v>
      </c>
      <c r="F243" s="62">
        <f t="shared" si="114"/>
        <v>22.9008328</v>
      </c>
      <c r="G243" s="62">
        <f t="shared" si="114"/>
        <v>23.327816200000001</v>
      </c>
      <c r="H243" s="62">
        <f t="shared" si="114"/>
        <v>32.302611799999994</v>
      </c>
      <c r="J243" s="20">
        <v>6</v>
      </c>
      <c r="K243" s="21" t="s">
        <v>51</v>
      </c>
      <c r="L243" s="62">
        <f t="shared" ref="L243:P243" si="115">$B$236*L117+L148+L179</f>
        <v>13.676784</v>
      </c>
      <c r="M243" s="62">
        <f t="shared" si="115"/>
        <v>14.371444800000001</v>
      </c>
      <c r="N243" s="62">
        <f t="shared" si="115"/>
        <v>14.3051858</v>
      </c>
      <c r="O243" s="62">
        <f t="shared" si="115"/>
        <v>14.633490200000001</v>
      </c>
      <c r="P243" s="62">
        <f t="shared" si="115"/>
        <v>19.841516399999996</v>
      </c>
      <c r="R243" s="20">
        <v>6</v>
      </c>
      <c r="S243" s="21" t="s">
        <v>51</v>
      </c>
      <c r="T243" s="38">
        <f t="shared" si="101"/>
        <v>-8.6413163999999991</v>
      </c>
      <c r="U243" s="38">
        <f t="shared" si="102"/>
        <v>-8.3718075999999986</v>
      </c>
      <c r="V243" s="38">
        <f t="shared" si="103"/>
        <v>-8.5956469999999996</v>
      </c>
      <c r="W243" s="38">
        <f t="shared" si="104"/>
        <v>-8.6943260000000002</v>
      </c>
      <c r="X243" s="38">
        <f t="shared" si="105"/>
        <v>-12.461095399999998</v>
      </c>
    </row>
    <row r="244" spans="2:24" ht="15.75" thickBot="1" x14ac:dyDescent="0.3">
      <c r="B244" s="20">
        <v>7</v>
      </c>
      <c r="C244" s="21" t="s">
        <v>52</v>
      </c>
      <c r="D244" s="62">
        <f t="shared" ref="D244:H244" si="116">$B$236*D118+D149+D180</f>
        <v>29.803063600000002</v>
      </c>
      <c r="E244" s="62">
        <f t="shared" si="116"/>
        <v>30.655422999999999</v>
      </c>
      <c r="F244" s="62">
        <f t="shared" si="116"/>
        <v>27.777901599999996</v>
      </c>
      <c r="G244" s="62">
        <f t="shared" si="116"/>
        <v>27.057869199999999</v>
      </c>
      <c r="H244" s="62">
        <f t="shared" si="116"/>
        <v>36.125472799999997</v>
      </c>
      <c r="J244" s="20">
        <v>7</v>
      </c>
      <c r="K244" s="21" t="s">
        <v>52</v>
      </c>
      <c r="L244" s="62">
        <f t="shared" ref="L244:P244" si="117">$B$236*L118+L149+L180</f>
        <v>17.929603199999999</v>
      </c>
      <c r="M244" s="62">
        <f t="shared" si="117"/>
        <v>18.866996</v>
      </c>
      <c r="N244" s="62">
        <f t="shared" si="117"/>
        <v>17.076248800000002</v>
      </c>
      <c r="O244" s="62">
        <f t="shared" si="117"/>
        <v>16.752837799999998</v>
      </c>
      <c r="P244" s="62">
        <f t="shared" si="117"/>
        <v>22.013596399999997</v>
      </c>
      <c r="R244" s="20">
        <v>7</v>
      </c>
      <c r="S244" s="21" t="s">
        <v>52</v>
      </c>
      <c r="T244" s="38">
        <f t="shared" si="101"/>
        <v>-11.873460400000003</v>
      </c>
      <c r="U244" s="38">
        <f t="shared" si="102"/>
        <v>-11.788426999999999</v>
      </c>
      <c r="V244" s="38">
        <f t="shared" si="103"/>
        <v>-10.701652799999994</v>
      </c>
      <c r="W244" s="38">
        <f t="shared" si="104"/>
        <v>-10.305031400000001</v>
      </c>
      <c r="X244" s="38">
        <f t="shared" si="105"/>
        <v>-14.1118764</v>
      </c>
    </row>
    <row r="245" spans="2:24" ht="15.75" thickBot="1" x14ac:dyDescent="0.3">
      <c r="B245" s="20">
        <v>8</v>
      </c>
      <c r="C245" s="21" t="s">
        <v>53</v>
      </c>
      <c r="D245" s="62">
        <f t="shared" ref="D245:H245" si="118">$B$236*D119+D150+D181</f>
        <v>19.799635600000002</v>
      </c>
      <c r="E245" s="62">
        <f t="shared" si="118"/>
        <v>19.113845000000001</v>
      </c>
      <c r="F245" s="62">
        <f t="shared" si="118"/>
        <v>19.160331599999996</v>
      </c>
      <c r="G245" s="62">
        <f t="shared" si="118"/>
        <v>19.439792199999999</v>
      </c>
      <c r="H245" s="62">
        <f t="shared" si="118"/>
        <v>27.914802800000004</v>
      </c>
      <c r="J245" s="20">
        <v>8</v>
      </c>
      <c r="K245" s="21" t="s">
        <v>53</v>
      </c>
      <c r="L245" s="62">
        <f t="shared" ref="L245:P245" si="119">$B$236*L119+L150+L181</f>
        <v>12.2458382</v>
      </c>
      <c r="M245" s="62">
        <f t="shared" si="119"/>
        <v>12.309281</v>
      </c>
      <c r="N245" s="62">
        <f t="shared" si="119"/>
        <v>12.1799018</v>
      </c>
      <c r="O245" s="62">
        <f t="shared" si="119"/>
        <v>12.424385800000001</v>
      </c>
      <c r="P245" s="62">
        <f t="shared" si="119"/>
        <v>17.348443399999997</v>
      </c>
      <c r="R245" s="20">
        <v>8</v>
      </c>
      <c r="S245" s="21" t="s">
        <v>53</v>
      </c>
      <c r="T245" s="38">
        <f t="shared" si="101"/>
        <v>-7.5537974000000023</v>
      </c>
      <c r="U245" s="38">
        <f t="shared" si="102"/>
        <v>-6.8045640000000009</v>
      </c>
      <c r="V245" s="38">
        <f t="shared" si="103"/>
        <v>-6.980429799999996</v>
      </c>
      <c r="W245" s="38">
        <f t="shared" si="104"/>
        <v>-7.015406399999998</v>
      </c>
      <c r="X245" s="38">
        <f t="shared" si="105"/>
        <v>-10.566359400000007</v>
      </c>
    </row>
    <row r="246" spans="2:24" ht="15.75" thickBot="1" x14ac:dyDescent="0.3">
      <c r="B246" s="20">
        <v>9</v>
      </c>
      <c r="C246" s="21" t="s">
        <v>54</v>
      </c>
      <c r="D246" s="62">
        <f t="shared" ref="D246:H246" si="120">$B$236*D120+D151+D182</f>
        <v>19.175129399999999</v>
      </c>
      <c r="E246" s="62">
        <f t="shared" si="120"/>
        <v>19.119460199999999</v>
      </c>
      <c r="F246" s="62">
        <f t="shared" si="120"/>
        <v>18.850898599999997</v>
      </c>
      <c r="G246" s="62">
        <f t="shared" si="120"/>
        <v>17.7196602</v>
      </c>
      <c r="H246" s="62">
        <f t="shared" si="120"/>
        <v>27.037928800000003</v>
      </c>
      <c r="J246" s="20">
        <v>9</v>
      </c>
      <c r="K246" s="21" t="s">
        <v>54</v>
      </c>
      <c r="L246" s="62">
        <f t="shared" ref="L246:P246" si="121">$B$236*L120+L151+L182</f>
        <v>11.891005</v>
      </c>
      <c r="M246" s="62">
        <f t="shared" si="121"/>
        <v>12.312472</v>
      </c>
      <c r="N246" s="62">
        <f t="shared" si="121"/>
        <v>12.004086999999998</v>
      </c>
      <c r="O246" s="62">
        <f t="shared" si="121"/>
        <v>11.447038000000001</v>
      </c>
      <c r="P246" s="62">
        <f t="shared" si="121"/>
        <v>16.850218999999996</v>
      </c>
      <c r="R246" s="20">
        <v>9</v>
      </c>
      <c r="S246" s="21" t="s">
        <v>54</v>
      </c>
      <c r="T246" s="38">
        <f t="shared" si="101"/>
        <v>-7.2841243999999996</v>
      </c>
      <c r="U246" s="38">
        <f t="shared" si="102"/>
        <v>-6.8069881999999993</v>
      </c>
      <c r="V246" s="38">
        <f t="shared" si="103"/>
        <v>-6.8468115999999988</v>
      </c>
      <c r="W246" s="38">
        <f t="shared" si="104"/>
        <v>-6.2726221999999989</v>
      </c>
      <c r="X246" s="38">
        <f t="shared" si="105"/>
        <v>-10.187709800000007</v>
      </c>
    </row>
    <row r="247" spans="2:24" ht="15.75" thickBot="1" x14ac:dyDescent="0.3">
      <c r="B247" s="20">
        <v>10</v>
      </c>
      <c r="C247" s="21" t="s">
        <v>55</v>
      </c>
      <c r="D247" s="62">
        <f t="shared" ref="D247:H247" si="122">$B$236*D121+D152+D183</f>
        <v>18.269868600000002</v>
      </c>
      <c r="E247" s="62">
        <f t="shared" si="122"/>
        <v>18.450876999999998</v>
      </c>
      <c r="F247" s="62">
        <f t="shared" si="122"/>
        <v>18.482755999999998</v>
      </c>
      <c r="G247" s="62">
        <f t="shared" si="122"/>
        <v>18.6186334</v>
      </c>
      <c r="H247" s="62">
        <f t="shared" si="122"/>
        <v>25.640834400000003</v>
      </c>
      <c r="J247" s="20">
        <v>10</v>
      </c>
      <c r="K247" s="21" t="s">
        <v>55</v>
      </c>
      <c r="L247" s="62">
        <f t="shared" ref="L247:P247" si="123">$B$236*L121+L152+L183</f>
        <v>11.376653000000001</v>
      </c>
      <c r="M247" s="62">
        <f t="shared" si="123"/>
        <v>11.9325952</v>
      </c>
      <c r="N247" s="62">
        <f t="shared" si="123"/>
        <v>11.7949158</v>
      </c>
      <c r="O247" s="62">
        <f t="shared" si="123"/>
        <v>11.957818600000001</v>
      </c>
      <c r="P247" s="62">
        <f t="shared" si="123"/>
        <v>16.056414799999999</v>
      </c>
      <c r="R247" s="20">
        <v>10</v>
      </c>
      <c r="S247" s="21" t="s">
        <v>55</v>
      </c>
      <c r="T247" s="38">
        <f t="shared" si="101"/>
        <v>-6.8932156000000013</v>
      </c>
      <c r="U247" s="38">
        <f t="shared" si="102"/>
        <v>-6.5182817999999987</v>
      </c>
      <c r="V247" s="38">
        <f t="shared" si="103"/>
        <v>-6.6878401999999983</v>
      </c>
      <c r="W247" s="38">
        <f t="shared" si="104"/>
        <v>-6.6608147999999989</v>
      </c>
      <c r="X247" s="38">
        <f t="shared" si="105"/>
        <v>-9.5844196000000039</v>
      </c>
    </row>
    <row r="248" spans="2:24" ht="15.75" thickBot="1" x14ac:dyDescent="0.3">
      <c r="B248" s="20">
        <v>11</v>
      </c>
      <c r="C248" s="21" t="s">
        <v>56</v>
      </c>
      <c r="D248" s="62">
        <f t="shared" ref="D248:H248" si="124">$B$236*D122+D153+D184</f>
        <v>12.7000666</v>
      </c>
      <c r="E248" s="62">
        <f t="shared" si="124"/>
        <v>13.222187000000002</v>
      </c>
      <c r="F248" s="62">
        <f t="shared" si="124"/>
        <v>12.342299999999998</v>
      </c>
      <c r="G248" s="62">
        <f t="shared" si="124"/>
        <v>12.6327204</v>
      </c>
      <c r="H248" s="62">
        <f t="shared" si="124"/>
        <v>20.810155399999999</v>
      </c>
      <c r="J248" s="20">
        <v>11</v>
      </c>
      <c r="K248" s="21" t="s">
        <v>56</v>
      </c>
      <c r="L248" s="62">
        <f t="shared" ref="L248:P248" si="125">$B$236*L122+L153+L184</f>
        <v>8.2119920000000004</v>
      </c>
      <c r="M248" s="62">
        <f t="shared" si="125"/>
        <v>8.9617491999999999</v>
      </c>
      <c r="N248" s="62">
        <f t="shared" si="125"/>
        <v>8.3060197999999996</v>
      </c>
      <c r="O248" s="62">
        <f t="shared" si="125"/>
        <v>8.5567316000000009</v>
      </c>
      <c r="P248" s="62">
        <f t="shared" si="125"/>
        <v>13.311711799999999</v>
      </c>
      <c r="R248" s="20">
        <v>11</v>
      </c>
      <c r="S248" s="21" t="s">
        <v>56</v>
      </c>
      <c r="T248" s="38">
        <f t="shared" si="101"/>
        <v>-4.4880745999999991</v>
      </c>
      <c r="U248" s="38">
        <f t="shared" si="102"/>
        <v>-4.2604378000000018</v>
      </c>
      <c r="V248" s="38">
        <f t="shared" si="103"/>
        <v>-4.0362801999999984</v>
      </c>
      <c r="W248" s="38">
        <f t="shared" si="104"/>
        <v>-4.0759887999999993</v>
      </c>
      <c r="X248" s="38">
        <f t="shared" si="105"/>
        <v>-7.4984435999999999</v>
      </c>
    </row>
    <row r="249" spans="2:24" ht="15.75" thickBot="1" x14ac:dyDescent="0.3">
      <c r="B249" s="20">
        <v>12</v>
      </c>
      <c r="C249" s="21" t="s">
        <v>57</v>
      </c>
      <c r="D249" s="62">
        <f t="shared" ref="D249:H249" si="126">$B$236*D123+D154+D185</f>
        <v>12.0819028</v>
      </c>
      <c r="E249" s="62">
        <f t="shared" si="126"/>
        <v>11.554347</v>
      </c>
      <c r="F249" s="62">
        <f t="shared" si="126"/>
        <v>11.655611399999998</v>
      </c>
      <c r="G249" s="62">
        <f t="shared" si="126"/>
        <v>11.774931599999999</v>
      </c>
      <c r="H249" s="62">
        <f t="shared" si="126"/>
        <v>16.2763904</v>
      </c>
      <c r="J249" s="20">
        <v>12</v>
      </c>
      <c r="K249" s="21" t="s">
        <v>57</v>
      </c>
      <c r="L249" s="62">
        <f t="shared" ref="L249:P249" si="127">$B$236*L123+L154+L185</f>
        <v>7.8607627999999998</v>
      </c>
      <c r="M249" s="62">
        <f t="shared" si="127"/>
        <v>8.0141124000000001</v>
      </c>
      <c r="N249" s="62">
        <f t="shared" si="127"/>
        <v>7.9158561999999995</v>
      </c>
      <c r="O249" s="62">
        <f t="shared" si="127"/>
        <v>8.0693509999999993</v>
      </c>
      <c r="P249" s="62">
        <f t="shared" si="127"/>
        <v>10.735708600000001</v>
      </c>
      <c r="R249" s="20">
        <v>12</v>
      </c>
      <c r="S249" s="21" t="s">
        <v>57</v>
      </c>
      <c r="T249" s="38">
        <f t="shared" si="101"/>
        <v>-4.2211400000000001</v>
      </c>
      <c r="U249" s="38">
        <f t="shared" si="102"/>
        <v>-3.5402345999999998</v>
      </c>
      <c r="V249" s="38">
        <f t="shared" si="103"/>
        <v>-3.7397551999999985</v>
      </c>
      <c r="W249" s="38">
        <f t="shared" si="104"/>
        <v>-3.7055805999999993</v>
      </c>
      <c r="X249" s="38">
        <f t="shared" si="105"/>
        <v>-5.5406817999999998</v>
      </c>
    </row>
    <row r="250" spans="2:24" ht="15.75" thickBot="1" x14ac:dyDescent="0.3">
      <c r="B250" s="20">
        <v>13</v>
      </c>
      <c r="C250" s="21" t="s">
        <v>58</v>
      </c>
      <c r="D250" s="62">
        <f t="shared" ref="D250:H250" si="128">$B$236*D124+D155+D186</f>
        <v>6.9161891999999998</v>
      </c>
      <c r="E250" s="62">
        <f t="shared" si="128"/>
        <v>6.2713561999999996</v>
      </c>
      <c r="F250" s="62">
        <f t="shared" si="128"/>
        <v>5.6300795999999993</v>
      </c>
      <c r="G250" s="62">
        <f t="shared" si="128"/>
        <v>5.4973306000000006</v>
      </c>
      <c r="H250" s="62">
        <f t="shared" si="128"/>
        <v>4.0722990000000001</v>
      </c>
      <c r="J250" s="20">
        <v>13</v>
      </c>
      <c r="K250" s="21" t="s">
        <v>58</v>
      </c>
      <c r="L250" s="62">
        <f t="shared" ref="L250:P250" si="129">$B$236*L124+L155+L186</f>
        <v>4.9256988000000002</v>
      </c>
      <c r="M250" s="62">
        <f t="shared" si="129"/>
        <v>5.0124125999999993</v>
      </c>
      <c r="N250" s="62">
        <f t="shared" si="129"/>
        <v>4.4922579999999996</v>
      </c>
      <c r="O250" s="62">
        <f t="shared" si="129"/>
        <v>4.5025323999999998</v>
      </c>
      <c r="P250" s="62">
        <f t="shared" si="129"/>
        <v>3.8015659999999993</v>
      </c>
      <c r="R250" s="20">
        <v>13</v>
      </c>
      <c r="S250" s="21" t="s">
        <v>58</v>
      </c>
      <c r="T250" s="38">
        <f t="shared" si="101"/>
        <v>-1.9904903999999997</v>
      </c>
      <c r="U250" s="38">
        <f t="shared" si="102"/>
        <v>-1.2589436000000003</v>
      </c>
      <c r="V250" s="38">
        <f t="shared" si="103"/>
        <v>-1.1378215999999997</v>
      </c>
      <c r="W250" s="38">
        <f t="shared" si="104"/>
        <v>-0.99479820000000085</v>
      </c>
      <c r="X250" s="38">
        <f t="shared" si="105"/>
        <v>-0.27073300000000078</v>
      </c>
    </row>
    <row r="251" spans="2:24" ht="15.75" thickBot="1" x14ac:dyDescent="0.3">
      <c r="B251" s="20">
        <v>14</v>
      </c>
      <c r="C251" s="21" t="s">
        <v>59</v>
      </c>
      <c r="D251" s="62">
        <f t="shared" ref="D251:H251" si="130">$B$236*D125+D156+D187</f>
        <v>4.2491862000000005</v>
      </c>
      <c r="E251" s="62">
        <f t="shared" si="130"/>
        <v>3.8198441999999999</v>
      </c>
      <c r="F251" s="62">
        <f t="shared" si="130"/>
        <v>3.4812925999999997</v>
      </c>
      <c r="G251" s="62">
        <f t="shared" si="130"/>
        <v>3.2790075999999999</v>
      </c>
      <c r="H251" s="62">
        <f t="shared" si="130"/>
        <v>4.1109870000000006</v>
      </c>
      <c r="J251" s="20">
        <v>14</v>
      </c>
      <c r="K251" s="21" t="s">
        <v>59</v>
      </c>
      <c r="L251" s="62">
        <f t="shared" ref="L251:P251" si="131">$B$236*L125+L156+L187</f>
        <v>3.4103558</v>
      </c>
      <c r="M251" s="62">
        <f t="shared" si="131"/>
        <v>3.6195085999999992</v>
      </c>
      <c r="N251" s="62">
        <f t="shared" si="131"/>
        <v>3.2713559999999999</v>
      </c>
      <c r="O251" s="62">
        <f t="shared" si="131"/>
        <v>3.2421214000000003</v>
      </c>
      <c r="P251" s="62">
        <f t="shared" si="131"/>
        <v>3.8235480000000006</v>
      </c>
      <c r="R251" s="20">
        <v>14</v>
      </c>
      <c r="S251" s="21" t="s">
        <v>59</v>
      </c>
      <c r="T251" s="38">
        <f t="shared" si="101"/>
        <v>-0.83883040000000042</v>
      </c>
      <c r="U251" s="38">
        <f t="shared" si="102"/>
        <v>-0.20033560000000072</v>
      </c>
      <c r="V251" s="38">
        <f t="shared" si="103"/>
        <v>-0.20993659999999981</v>
      </c>
      <c r="W251" s="38">
        <f t="shared" si="104"/>
        <v>-3.6886199999999647E-2</v>
      </c>
      <c r="X251" s="38">
        <f t="shared" si="105"/>
        <v>-0.287439</v>
      </c>
    </row>
    <row r="252" spans="2:24" ht="15.75" thickBot="1" x14ac:dyDescent="0.3">
      <c r="B252" s="20">
        <v>15</v>
      </c>
      <c r="C252" s="21" t="s">
        <v>60</v>
      </c>
      <c r="D252" s="62">
        <f t="shared" ref="D252:H252" si="132">$B$236*D126+D157+D188</f>
        <v>1.3506323999999998</v>
      </c>
      <c r="E252" s="62">
        <f t="shared" si="132"/>
        <v>-0.38037780000000021</v>
      </c>
      <c r="F252" s="62">
        <f t="shared" si="132"/>
        <v>-0.18641760000000041</v>
      </c>
      <c r="G252" s="62">
        <f t="shared" si="132"/>
        <v>-0.48917959999999994</v>
      </c>
      <c r="H252" s="62">
        <f t="shared" si="132"/>
        <v>-2.7516613999999997</v>
      </c>
      <c r="J252" s="20">
        <v>15</v>
      </c>
      <c r="K252" s="21" t="s">
        <v>60</v>
      </c>
      <c r="L252" s="62">
        <f t="shared" ref="L252:P252" si="133">$B$236*L126+L157+L188</f>
        <v>1.7634507999999998</v>
      </c>
      <c r="M252" s="62">
        <f t="shared" si="133"/>
        <v>1.2330181999999998</v>
      </c>
      <c r="N252" s="62">
        <f t="shared" si="133"/>
        <v>1.1874305999999999</v>
      </c>
      <c r="O252" s="62">
        <f t="shared" si="133"/>
        <v>1.1011063999999999</v>
      </c>
      <c r="P252" s="62">
        <f t="shared" si="133"/>
        <v>-7.5683999999999974E-2</v>
      </c>
      <c r="R252" s="20">
        <v>15</v>
      </c>
      <c r="S252" s="21" t="s">
        <v>60</v>
      </c>
      <c r="T252" s="38">
        <f t="shared" si="101"/>
        <v>0.41281839999999992</v>
      </c>
      <c r="U252" s="38">
        <f t="shared" si="102"/>
        <v>1.6133960000000001</v>
      </c>
      <c r="V252" s="38">
        <f t="shared" si="103"/>
        <v>1.3738482000000003</v>
      </c>
      <c r="W252" s="38">
        <f t="shared" si="104"/>
        <v>1.5902859999999999</v>
      </c>
      <c r="X252" s="38">
        <f t="shared" si="105"/>
        <v>2.6759773999999998</v>
      </c>
    </row>
    <row r="253" spans="2:24" ht="15.75" thickBot="1" x14ac:dyDescent="0.3">
      <c r="B253" s="20">
        <v>16</v>
      </c>
      <c r="C253" s="21" t="s">
        <v>61</v>
      </c>
      <c r="D253" s="62">
        <f t="shared" ref="D253:H253" si="134">$B$236*D127+D158+D189</f>
        <v>-0.81363819999999998</v>
      </c>
      <c r="E253" s="62">
        <f t="shared" si="134"/>
        <v>-1.3713623999999998</v>
      </c>
      <c r="F253" s="62">
        <f t="shared" si="134"/>
        <v>-1.1407902000000001</v>
      </c>
      <c r="G253" s="62">
        <f t="shared" si="134"/>
        <v>-1.456761</v>
      </c>
      <c r="H253" s="62">
        <f t="shared" si="134"/>
        <v>-3.2738659999999999</v>
      </c>
      <c r="J253" s="20">
        <v>16</v>
      </c>
      <c r="K253" s="21" t="s">
        <v>61</v>
      </c>
      <c r="L253" s="62">
        <f t="shared" ref="L253:P253" si="135">$B$236*L127+L158+L189</f>
        <v>0.53375059999999996</v>
      </c>
      <c r="M253" s="62">
        <f t="shared" si="135"/>
        <v>0.66995919999999998</v>
      </c>
      <c r="N253" s="62">
        <f t="shared" si="135"/>
        <v>0.64517279999999999</v>
      </c>
      <c r="O253" s="62">
        <f t="shared" si="135"/>
        <v>0.55134440000000007</v>
      </c>
      <c r="P253" s="62">
        <f t="shared" si="135"/>
        <v>-0.37239179999999994</v>
      </c>
      <c r="R253" s="20">
        <v>16</v>
      </c>
      <c r="S253" s="21" t="s">
        <v>61</v>
      </c>
      <c r="T253" s="38">
        <f t="shared" si="101"/>
        <v>1.3473888000000001</v>
      </c>
      <c r="U253" s="38">
        <f t="shared" si="102"/>
        <v>2.0413215999999998</v>
      </c>
      <c r="V253" s="38">
        <f t="shared" si="103"/>
        <v>1.7859630000000002</v>
      </c>
      <c r="W253" s="38">
        <f t="shared" si="104"/>
        <v>2.0081053999999998</v>
      </c>
      <c r="X253" s="38">
        <f t="shared" si="105"/>
        <v>2.9014742</v>
      </c>
    </row>
    <row r="254" spans="2:24" ht="15.75" thickBot="1" x14ac:dyDescent="0.3">
      <c r="B254" s="20">
        <v>17</v>
      </c>
      <c r="C254" s="21" t="s">
        <v>62</v>
      </c>
      <c r="D254" s="62">
        <f t="shared" ref="D254:H254" si="136">$B$236*D128+D159+D190</f>
        <v>-0.11383779999999999</v>
      </c>
      <c r="E254" s="62">
        <f t="shared" si="136"/>
        <v>-2.7298656000000001</v>
      </c>
      <c r="F254" s="62">
        <f t="shared" si="136"/>
        <v>-2.5696272000000002</v>
      </c>
      <c r="G254" s="62">
        <f t="shared" si="136"/>
        <v>-3.1409435999999999</v>
      </c>
      <c r="H254" s="62">
        <f t="shared" si="136"/>
        <v>-5.5395469999999998</v>
      </c>
      <c r="J254" s="20">
        <v>17</v>
      </c>
      <c r="K254" s="21" t="s">
        <v>62</v>
      </c>
      <c r="L254" s="62">
        <f t="shared" ref="L254:P254" si="137">$B$236*L128+L159+L190</f>
        <v>0.93136459999999999</v>
      </c>
      <c r="M254" s="62">
        <f t="shared" si="137"/>
        <v>-0.10191799999999999</v>
      </c>
      <c r="N254" s="62">
        <f t="shared" si="137"/>
        <v>-0.16666619999999999</v>
      </c>
      <c r="O254" s="62">
        <f t="shared" si="137"/>
        <v>-0.40557759999999998</v>
      </c>
      <c r="P254" s="62">
        <f t="shared" si="137"/>
        <v>-1.6597103999999998</v>
      </c>
      <c r="R254" s="20">
        <v>17</v>
      </c>
      <c r="S254" s="21" t="s">
        <v>62</v>
      </c>
      <c r="T254" s="38">
        <f t="shared" si="101"/>
        <v>1.0452024</v>
      </c>
      <c r="U254" s="38">
        <f t="shared" si="102"/>
        <v>2.6279476000000002</v>
      </c>
      <c r="V254" s="38">
        <f t="shared" si="103"/>
        <v>2.4029610000000003</v>
      </c>
      <c r="W254" s="38">
        <f t="shared" si="104"/>
        <v>2.735366</v>
      </c>
      <c r="X254" s="38">
        <f t="shared" si="105"/>
        <v>3.8798366</v>
      </c>
    </row>
    <row r="255" spans="2:24" ht="15.75" thickBot="1" x14ac:dyDescent="0.3">
      <c r="B255" s="20">
        <v>18</v>
      </c>
      <c r="C255" s="21" t="s">
        <v>63</v>
      </c>
      <c r="D255" s="62">
        <f t="shared" ref="D255:H255" si="138">$B$236*D129+D160+D191</f>
        <v>-0.1145794</v>
      </c>
      <c r="E255" s="62">
        <f t="shared" si="138"/>
        <v>-2.1637181999999999</v>
      </c>
      <c r="F255" s="62">
        <f t="shared" si="138"/>
        <v>-2.0225496000000001</v>
      </c>
      <c r="G255" s="62">
        <f t="shared" si="138"/>
        <v>-2.7736602000000001</v>
      </c>
      <c r="H255" s="62">
        <f t="shared" si="138"/>
        <v>-4.9542187999999996</v>
      </c>
      <c r="J255" s="20">
        <v>18</v>
      </c>
      <c r="K255" s="21" t="s">
        <v>63</v>
      </c>
      <c r="L255" s="62">
        <f t="shared" ref="L255:P255" si="139">$B$236*L129+L160+L191</f>
        <v>0.93094339999999998</v>
      </c>
      <c r="M255" s="62">
        <f t="shared" si="139"/>
        <v>0.21975699999999998</v>
      </c>
      <c r="N255" s="62">
        <f t="shared" si="139"/>
        <v>0.14417340000000001</v>
      </c>
      <c r="O255" s="62">
        <f t="shared" si="139"/>
        <v>-0.19689400000000004</v>
      </c>
      <c r="P255" s="62">
        <f t="shared" si="139"/>
        <v>-1.3271375999999999</v>
      </c>
      <c r="R255" s="20">
        <v>18</v>
      </c>
      <c r="S255" s="21" t="s">
        <v>63</v>
      </c>
      <c r="T255" s="38">
        <f t="shared" si="101"/>
        <v>1.0455228000000001</v>
      </c>
      <c r="U255" s="38">
        <f t="shared" si="102"/>
        <v>2.3834751999999999</v>
      </c>
      <c r="V255" s="38">
        <f t="shared" si="103"/>
        <v>2.1667230000000002</v>
      </c>
      <c r="W255" s="38">
        <f t="shared" si="104"/>
        <v>2.5767662000000002</v>
      </c>
      <c r="X255" s="38">
        <f t="shared" si="105"/>
        <v>3.6270811999999997</v>
      </c>
    </row>
    <row r="256" spans="2:24" ht="15.75" thickBot="1" x14ac:dyDescent="0.3">
      <c r="B256" s="20">
        <v>19</v>
      </c>
      <c r="C256" s="21" t="s">
        <v>64</v>
      </c>
      <c r="D256" s="62">
        <f t="shared" ref="D256:H256" si="140">$B$236*D130+D161+D192</f>
        <v>-1.2873652</v>
      </c>
      <c r="E256" s="62">
        <f t="shared" si="140"/>
        <v>-0.75001680000000004</v>
      </c>
      <c r="F256" s="62">
        <f t="shared" si="140"/>
        <v>-0.43348080000000033</v>
      </c>
      <c r="G256" s="62">
        <f t="shared" si="140"/>
        <v>-0.73361400000000021</v>
      </c>
      <c r="H256" s="62">
        <f t="shared" si="140"/>
        <v>-2.7312830000000003</v>
      </c>
      <c r="J256" s="20">
        <v>19</v>
      </c>
      <c r="K256" s="21" t="s">
        <v>64</v>
      </c>
      <c r="L256" s="62">
        <f t="shared" ref="L256:P256" si="141">$B$236*L130+L161+L192</f>
        <v>0.26458760000000003</v>
      </c>
      <c r="M256" s="62">
        <f t="shared" si="141"/>
        <v>1.0229961999999999</v>
      </c>
      <c r="N256" s="62">
        <f t="shared" si="141"/>
        <v>1.0470533999999998</v>
      </c>
      <c r="O256" s="62">
        <f t="shared" si="141"/>
        <v>0.96222319999999972</v>
      </c>
      <c r="P256" s="62">
        <f t="shared" si="141"/>
        <v>-6.4105800000000102E-2</v>
      </c>
      <c r="R256" s="20">
        <v>19</v>
      </c>
      <c r="S256" s="21" t="s">
        <v>64</v>
      </c>
      <c r="T256" s="38">
        <f t="shared" si="101"/>
        <v>1.5519528</v>
      </c>
      <c r="U256" s="38">
        <f t="shared" si="102"/>
        <v>1.773013</v>
      </c>
      <c r="V256" s="38">
        <f t="shared" si="103"/>
        <v>1.4805342000000001</v>
      </c>
      <c r="W256" s="38">
        <f t="shared" si="104"/>
        <v>1.6958371999999999</v>
      </c>
      <c r="X256" s="38">
        <f t="shared" si="105"/>
        <v>2.6671772000000002</v>
      </c>
    </row>
    <row r="257" spans="1:24" ht="15.75" thickBot="1" x14ac:dyDescent="0.3">
      <c r="B257" s="20">
        <v>20</v>
      </c>
      <c r="C257" s="21" t="s">
        <v>65</v>
      </c>
      <c r="D257" s="62">
        <f t="shared" ref="D257:H257" si="142">$B$236*D131+D162+D193</f>
        <v>-7.7110009999999996</v>
      </c>
      <c r="E257" s="62">
        <f t="shared" si="142"/>
        <v>-6.9603199999999994</v>
      </c>
      <c r="F257" s="62">
        <f t="shared" si="142"/>
        <v>-7.0039992</v>
      </c>
      <c r="G257" s="62">
        <f t="shared" si="142"/>
        <v>-7.6654656000000001</v>
      </c>
      <c r="H257" s="62">
        <f t="shared" si="142"/>
        <v>-10.1901332</v>
      </c>
      <c r="J257" s="20">
        <v>20</v>
      </c>
      <c r="K257" s="21" t="s">
        <v>65</v>
      </c>
      <c r="L257" s="62">
        <f t="shared" ref="L257:P257" si="143">$B$236*L131+L162+L193</f>
        <v>-3.3852053999999998</v>
      </c>
      <c r="M257" s="62">
        <f t="shared" si="143"/>
        <v>-2.505585</v>
      </c>
      <c r="N257" s="62">
        <f t="shared" si="143"/>
        <v>-2.6861958000000001</v>
      </c>
      <c r="O257" s="62">
        <f t="shared" si="143"/>
        <v>-2.9763285999999995</v>
      </c>
      <c r="P257" s="62">
        <f t="shared" si="143"/>
        <v>-4.3020887999999999</v>
      </c>
      <c r="R257" s="20">
        <v>20</v>
      </c>
      <c r="S257" s="21" t="s">
        <v>65</v>
      </c>
      <c r="T257" s="38">
        <f t="shared" si="101"/>
        <v>4.3257955999999993</v>
      </c>
      <c r="U257" s="38">
        <f t="shared" si="102"/>
        <v>4.4547349999999994</v>
      </c>
      <c r="V257" s="38">
        <f t="shared" si="103"/>
        <v>4.3178033999999998</v>
      </c>
      <c r="W257" s="38">
        <f t="shared" si="104"/>
        <v>4.6891370000000006</v>
      </c>
      <c r="X257" s="38">
        <f t="shared" si="105"/>
        <v>5.8880444000000001</v>
      </c>
    </row>
    <row r="258" spans="1:24" ht="15.75" thickBot="1" x14ac:dyDescent="0.3">
      <c r="B258" s="20">
        <v>21</v>
      </c>
      <c r="C258" s="21" t="s">
        <v>66</v>
      </c>
      <c r="D258" s="62">
        <f t="shared" ref="D258:H258" si="144">$B$236*D132+D163+D194</f>
        <v>-8.2504267999999996</v>
      </c>
      <c r="E258" s="62">
        <f t="shared" si="144"/>
        <v>-7.2934388000000006</v>
      </c>
      <c r="F258" s="62">
        <f t="shared" si="144"/>
        <v>-6.8544641999999998</v>
      </c>
      <c r="G258" s="62">
        <f t="shared" si="144"/>
        <v>-7.3778291999999999</v>
      </c>
      <c r="H258" s="62">
        <f t="shared" si="144"/>
        <v>-10.064188999999999</v>
      </c>
      <c r="J258" s="20">
        <v>21</v>
      </c>
      <c r="K258" s="21" t="s">
        <v>66</v>
      </c>
      <c r="L258" s="62">
        <f t="shared" ref="L258:P258" si="145">$B$236*L132+L163+L194</f>
        <v>-3.6916967999999999</v>
      </c>
      <c r="M258" s="62">
        <f t="shared" si="145"/>
        <v>-2.6948574000000001</v>
      </c>
      <c r="N258" s="62">
        <f t="shared" si="145"/>
        <v>-2.6012328</v>
      </c>
      <c r="O258" s="62">
        <f t="shared" si="145"/>
        <v>-2.8128994</v>
      </c>
      <c r="P258" s="62">
        <f t="shared" si="145"/>
        <v>-4.2305297999999993</v>
      </c>
      <c r="R258" s="20">
        <v>21</v>
      </c>
      <c r="S258" s="21" t="s">
        <v>66</v>
      </c>
      <c r="T258" s="38">
        <f t="shared" si="101"/>
        <v>4.5587299999999997</v>
      </c>
      <c r="U258" s="38">
        <f t="shared" si="102"/>
        <v>4.5985814000000005</v>
      </c>
      <c r="V258" s="38">
        <f t="shared" si="103"/>
        <v>4.2532313999999998</v>
      </c>
      <c r="W258" s="38">
        <f t="shared" si="104"/>
        <v>4.5649297999999998</v>
      </c>
      <c r="X258" s="38">
        <f t="shared" si="105"/>
        <v>5.8336591999999996</v>
      </c>
    </row>
    <row r="259" spans="1:24" ht="15.75" thickBot="1" x14ac:dyDescent="0.3">
      <c r="B259" s="20">
        <v>22</v>
      </c>
      <c r="C259" s="21" t="s">
        <v>67</v>
      </c>
      <c r="D259" s="62">
        <f t="shared" ref="D259:H259" si="146">$B$236*D133+D164+D195</f>
        <v>-10.8607654</v>
      </c>
      <c r="E259" s="62">
        <f t="shared" si="146"/>
        <v>-10.827834599999999</v>
      </c>
      <c r="F259" s="62">
        <f t="shared" si="146"/>
        <v>-9.2954393999999994</v>
      </c>
      <c r="G259" s="62">
        <f t="shared" si="146"/>
        <v>-9.4722298000000009</v>
      </c>
      <c r="H259" s="62">
        <f t="shared" si="146"/>
        <v>-12.011474</v>
      </c>
      <c r="J259" s="20">
        <v>22</v>
      </c>
      <c r="K259" s="21" t="s">
        <v>67</v>
      </c>
      <c r="L259" s="62">
        <f t="shared" ref="L259:P259" si="147">$B$236*L133+L164+L195</f>
        <v>-5.1748446000000001</v>
      </c>
      <c r="M259" s="62">
        <f t="shared" si="147"/>
        <v>-4.7030364000000002</v>
      </c>
      <c r="N259" s="62">
        <f t="shared" si="147"/>
        <v>-3.9881501999999998</v>
      </c>
      <c r="O259" s="62">
        <f t="shared" si="147"/>
        <v>-4.0028994000000004</v>
      </c>
      <c r="P259" s="62">
        <f t="shared" si="147"/>
        <v>-5.3369423999999999</v>
      </c>
      <c r="R259" s="20">
        <v>22</v>
      </c>
      <c r="S259" s="21" t="s">
        <v>67</v>
      </c>
      <c r="T259" s="38">
        <f t="shared" si="101"/>
        <v>5.6859207999999999</v>
      </c>
      <c r="U259" s="38">
        <f t="shared" si="102"/>
        <v>6.124798199999999</v>
      </c>
      <c r="V259" s="38">
        <f t="shared" si="103"/>
        <v>5.3072891999999996</v>
      </c>
      <c r="W259" s="38">
        <f t="shared" si="104"/>
        <v>5.4693304000000005</v>
      </c>
      <c r="X259" s="38">
        <f t="shared" si="105"/>
        <v>6.6745315999999999</v>
      </c>
    </row>
    <row r="260" spans="1:24" ht="15.75" thickBot="1" x14ac:dyDescent="0.3">
      <c r="B260" s="20">
        <v>23</v>
      </c>
      <c r="C260" s="21" t="s">
        <v>68</v>
      </c>
      <c r="D260" s="62">
        <f t="shared" ref="D260:H260" si="148">$B$236*D134+D165+D196</f>
        <v>-6.6925933999999998</v>
      </c>
      <c r="E260" s="62">
        <f t="shared" si="148"/>
        <v>-4.7201786000000006</v>
      </c>
      <c r="F260" s="62">
        <f t="shared" si="148"/>
        <v>-4.7675934000000009</v>
      </c>
      <c r="G260" s="62">
        <f t="shared" si="148"/>
        <v>-6.3899627999999993</v>
      </c>
      <c r="H260" s="62">
        <f t="shared" si="148"/>
        <v>-8.0045839999999995</v>
      </c>
      <c r="J260" s="20">
        <v>23</v>
      </c>
      <c r="K260" s="21" t="s">
        <v>68</v>
      </c>
      <c r="L260" s="62">
        <f t="shared" ref="L260:P260" si="149">$B$236*L134+L165+L196</f>
        <v>-2.8065646000000002</v>
      </c>
      <c r="M260" s="62">
        <f t="shared" si="149"/>
        <v>-1.2327774000000002</v>
      </c>
      <c r="N260" s="62">
        <f t="shared" si="149"/>
        <v>-1.4155102000000002</v>
      </c>
      <c r="O260" s="62">
        <f t="shared" si="149"/>
        <v>-2.2516113999999998</v>
      </c>
      <c r="P260" s="62">
        <f t="shared" si="149"/>
        <v>-3.0603004</v>
      </c>
      <c r="R260" s="20">
        <v>23</v>
      </c>
      <c r="S260" s="21" t="s">
        <v>68</v>
      </c>
      <c r="T260" s="38">
        <f t="shared" si="101"/>
        <v>3.8860287999999996</v>
      </c>
      <c r="U260" s="38">
        <f t="shared" si="102"/>
        <v>3.4874012000000003</v>
      </c>
      <c r="V260" s="38">
        <f t="shared" si="103"/>
        <v>3.3520832000000009</v>
      </c>
      <c r="W260" s="38">
        <f t="shared" si="104"/>
        <v>4.1383513999999995</v>
      </c>
      <c r="X260" s="38">
        <f t="shared" si="105"/>
        <v>4.9442835999999994</v>
      </c>
    </row>
    <row r="261" spans="1:24" ht="15.75" thickBot="1" x14ac:dyDescent="0.3">
      <c r="B261" s="20">
        <v>24</v>
      </c>
      <c r="C261" s="21" t="s">
        <v>69</v>
      </c>
      <c r="D261" s="62">
        <f t="shared" ref="D261:H261" si="150">$B$236*D135+D166+D197</f>
        <v>-0.67659139999999995</v>
      </c>
      <c r="E261" s="62">
        <f t="shared" si="150"/>
        <v>-1.5855956</v>
      </c>
      <c r="F261" s="62">
        <f t="shared" si="150"/>
        <v>-1.1030124000000003</v>
      </c>
      <c r="G261" s="62">
        <f t="shared" si="150"/>
        <v>-2.5193477999999998</v>
      </c>
      <c r="H261" s="62">
        <f t="shared" si="150"/>
        <v>-4.4286770000000004</v>
      </c>
      <c r="J261" s="20">
        <v>24</v>
      </c>
      <c r="K261" s="21" t="s">
        <v>69</v>
      </c>
      <c r="L261" s="62">
        <f t="shared" ref="L261:P261" si="151">$B$236*L135+L166+L197</f>
        <v>0.6116183999999999</v>
      </c>
      <c r="M261" s="62">
        <f t="shared" si="151"/>
        <v>0.54823559999999993</v>
      </c>
      <c r="N261" s="62">
        <f t="shared" si="151"/>
        <v>0.66663779999999995</v>
      </c>
      <c r="O261" s="62">
        <f t="shared" si="151"/>
        <v>-5.2398400000000012E-2</v>
      </c>
      <c r="P261" s="62">
        <f t="shared" si="151"/>
        <v>-1.0285344000000001</v>
      </c>
      <c r="R261" s="20">
        <v>24</v>
      </c>
      <c r="S261" s="21" t="s">
        <v>69</v>
      </c>
      <c r="T261" s="38">
        <f t="shared" si="101"/>
        <v>1.2882097999999997</v>
      </c>
      <c r="U261" s="38">
        <f t="shared" si="102"/>
        <v>2.1338311999999999</v>
      </c>
      <c r="V261" s="38">
        <f t="shared" si="103"/>
        <v>1.7696502000000003</v>
      </c>
      <c r="W261" s="38">
        <f t="shared" si="104"/>
        <v>2.4669493999999998</v>
      </c>
      <c r="X261" s="38">
        <f t="shared" si="105"/>
        <v>3.4001426000000006</v>
      </c>
    </row>
    <row r="262" spans="1:24" ht="15.75" thickBot="1" x14ac:dyDescent="0.3">
      <c r="B262" s="20">
        <v>25</v>
      </c>
      <c r="C262" s="21" t="s">
        <v>70</v>
      </c>
      <c r="D262" s="62">
        <f t="shared" ref="D262:H262" si="152">$B$236*D136+D167+D198</f>
        <v>-4.3886545999999997</v>
      </c>
      <c r="E262" s="62">
        <f t="shared" si="152"/>
        <v>-5.2678820000000002</v>
      </c>
      <c r="F262" s="62">
        <f t="shared" si="152"/>
        <v>-4.7587068000000006</v>
      </c>
      <c r="G262" s="62">
        <f t="shared" si="152"/>
        <v>-5.5940615999999999</v>
      </c>
      <c r="H262" s="62">
        <f t="shared" si="152"/>
        <v>-8.1961555999999991</v>
      </c>
      <c r="J262" s="20">
        <v>25</v>
      </c>
      <c r="K262" s="21" t="s">
        <v>70</v>
      </c>
      <c r="L262" s="62">
        <f t="shared" ref="L262:P262" si="153">$B$236*L136+L167+L198</f>
        <v>-1.4975082</v>
      </c>
      <c r="M262" s="62">
        <f t="shared" si="153"/>
        <v>-1.5439722</v>
      </c>
      <c r="N262" s="62">
        <f t="shared" si="153"/>
        <v>-1.4104614</v>
      </c>
      <c r="O262" s="62">
        <f t="shared" si="153"/>
        <v>-1.7993944000000002</v>
      </c>
      <c r="P262" s="62">
        <f t="shared" si="153"/>
        <v>-3.1691472000000003</v>
      </c>
      <c r="R262" s="20">
        <v>25</v>
      </c>
      <c r="S262" s="21" t="s">
        <v>70</v>
      </c>
      <c r="T262" s="38">
        <f t="shared" si="101"/>
        <v>2.8911463999999998</v>
      </c>
      <c r="U262" s="38">
        <f t="shared" si="102"/>
        <v>3.7239098000000004</v>
      </c>
      <c r="V262" s="38">
        <f t="shared" si="103"/>
        <v>3.3482454000000006</v>
      </c>
      <c r="W262" s="38">
        <f t="shared" si="104"/>
        <v>3.7946671999999997</v>
      </c>
      <c r="X262" s="38">
        <f t="shared" si="105"/>
        <v>5.0270083999999988</v>
      </c>
    </row>
    <row r="263" spans="1:24" ht="15.75" thickBot="1" x14ac:dyDescent="0.3">
      <c r="B263" s="20">
        <v>26</v>
      </c>
      <c r="C263" s="21" t="s">
        <v>71</v>
      </c>
      <c r="D263" s="62">
        <f t="shared" ref="D263:H263" si="154">$B$236*D137+D168+D199</f>
        <v>-5.5805366000000003</v>
      </c>
      <c r="E263" s="62">
        <f t="shared" si="154"/>
        <v>-6.250985</v>
      </c>
      <c r="F263" s="62">
        <f t="shared" si="154"/>
        <v>-4.6777686000000003</v>
      </c>
      <c r="G263" s="62">
        <f t="shared" si="154"/>
        <v>-5.1336113999999995</v>
      </c>
      <c r="H263" s="62">
        <f t="shared" si="154"/>
        <v>-7.9134679999999999</v>
      </c>
      <c r="J263" s="20">
        <v>26</v>
      </c>
      <c r="K263" s="21" t="s">
        <v>71</v>
      </c>
      <c r="L263" s="62">
        <f t="shared" ref="L263:P263" si="155">$B$236*L137+L168+L199</f>
        <v>-2.1747137999999997</v>
      </c>
      <c r="M263" s="62">
        <f t="shared" si="155"/>
        <v>-2.1025536000000002</v>
      </c>
      <c r="N263" s="62">
        <f t="shared" si="155"/>
        <v>-1.3644737999999998</v>
      </c>
      <c r="O263" s="62">
        <f t="shared" si="155"/>
        <v>-1.5377752</v>
      </c>
      <c r="P263" s="62">
        <f t="shared" si="155"/>
        <v>-3.0085290000000002</v>
      </c>
      <c r="R263" s="20">
        <v>26</v>
      </c>
      <c r="S263" s="21" t="s">
        <v>71</v>
      </c>
      <c r="T263" s="38">
        <f t="shared" si="101"/>
        <v>3.4058228000000006</v>
      </c>
      <c r="U263" s="38">
        <f t="shared" si="102"/>
        <v>4.1484313999999998</v>
      </c>
      <c r="V263" s="38">
        <f t="shared" si="103"/>
        <v>3.3132948000000004</v>
      </c>
      <c r="W263" s="38">
        <f t="shared" si="104"/>
        <v>3.5958361999999995</v>
      </c>
      <c r="X263" s="38">
        <f t="shared" si="105"/>
        <v>4.9049389999999997</v>
      </c>
    </row>
    <row r="264" spans="1:24" ht="15.75" thickBot="1" x14ac:dyDescent="0.3">
      <c r="B264" s="22">
        <v>27</v>
      </c>
      <c r="C264" s="23" t="s">
        <v>72</v>
      </c>
      <c r="D264" s="62">
        <f t="shared" ref="D264:H264" si="156">$B$236*D138+D169+D200</f>
        <v>-9.2632531999999994</v>
      </c>
      <c r="E264" s="62">
        <f t="shared" si="156"/>
        <v>-10.1223578</v>
      </c>
      <c r="F264" s="62">
        <f t="shared" si="156"/>
        <v>-6.8571156000000002</v>
      </c>
      <c r="G264" s="62">
        <f t="shared" si="156"/>
        <v>-7.3370334000000001</v>
      </c>
      <c r="H264" s="62">
        <f t="shared" si="156"/>
        <v>-10.137079399999999</v>
      </c>
      <c r="J264" s="22">
        <v>27</v>
      </c>
      <c r="K264" s="23" t="s">
        <v>72</v>
      </c>
      <c r="L264" s="62">
        <f t="shared" ref="L264:P264" si="157">$B$236*L138+L169+L200</f>
        <v>-4.2671663999999998</v>
      </c>
      <c r="M264" s="62">
        <f t="shared" si="157"/>
        <v>-4.3021973999999998</v>
      </c>
      <c r="N264" s="62">
        <f t="shared" si="157"/>
        <v>-2.6027388</v>
      </c>
      <c r="O264" s="62">
        <f t="shared" si="157"/>
        <v>-2.7897195999999997</v>
      </c>
      <c r="P264" s="62">
        <f t="shared" si="157"/>
        <v>-4.2719448</v>
      </c>
      <c r="R264" s="22">
        <v>27</v>
      </c>
      <c r="S264" s="23" t="s">
        <v>72</v>
      </c>
      <c r="T264" s="29">
        <f t="shared" si="101"/>
        <v>4.9960867999999996</v>
      </c>
      <c r="U264" s="29">
        <f t="shared" si="102"/>
        <v>5.8201603999999998</v>
      </c>
      <c r="V264" s="29">
        <f t="shared" si="103"/>
        <v>4.2543768000000002</v>
      </c>
      <c r="W264" s="29">
        <f t="shared" si="104"/>
        <v>4.5473138000000004</v>
      </c>
      <c r="X264" s="29">
        <f t="shared" si="105"/>
        <v>5.8651345999999993</v>
      </c>
    </row>
    <row r="266" spans="1:24" ht="31.5" x14ac:dyDescent="0.5">
      <c r="A266" s="43" t="s">
        <v>84</v>
      </c>
      <c r="H266" t="s">
        <v>106</v>
      </c>
      <c r="P266" t="s">
        <v>105</v>
      </c>
    </row>
    <row r="268" spans="1:24" ht="15.75" thickBot="1" x14ac:dyDescent="0.3">
      <c r="B268" s="41">
        <v>0.45</v>
      </c>
      <c r="C268" t="str">
        <f>B268*100&amp;"% ALF intermittent"</f>
        <v>45% ALF intermittent</v>
      </c>
      <c r="J268" s="42">
        <f>B268</f>
        <v>0.45</v>
      </c>
      <c r="K268" t="s">
        <v>83</v>
      </c>
      <c r="R268" s="42">
        <f>J268</f>
        <v>0.45</v>
      </c>
      <c r="S268" t="s">
        <v>83</v>
      </c>
    </row>
    <row r="269" spans="1:24" ht="15.75" thickBot="1" x14ac:dyDescent="0.3">
      <c r="B269" s="4"/>
      <c r="C269" s="4"/>
      <c r="D269" s="4" t="s">
        <v>76</v>
      </c>
      <c r="E269" s="4" t="s">
        <v>78</v>
      </c>
      <c r="F269" s="4" t="s">
        <v>80</v>
      </c>
      <c r="G269" s="4" t="s">
        <v>81</v>
      </c>
      <c r="H269" s="4" t="s">
        <v>82</v>
      </c>
      <c r="J269" s="4"/>
      <c r="K269" s="4"/>
      <c r="L269" s="4" t="s">
        <v>76</v>
      </c>
      <c r="M269" s="4" t="s">
        <v>78</v>
      </c>
      <c r="N269" s="4" t="s">
        <v>80</v>
      </c>
      <c r="O269" s="4" t="s">
        <v>81</v>
      </c>
      <c r="P269" s="4" t="s">
        <v>82</v>
      </c>
      <c r="R269" s="4"/>
      <c r="S269" s="4"/>
      <c r="T269" s="4" t="s">
        <v>76</v>
      </c>
      <c r="U269" s="4" t="s">
        <v>78</v>
      </c>
      <c r="V269" s="4" t="s">
        <v>80</v>
      </c>
      <c r="W269" s="4" t="s">
        <v>81</v>
      </c>
      <c r="X269" s="4" t="s">
        <v>82</v>
      </c>
    </row>
    <row r="270" spans="1:24" ht="15.75" thickBot="1" x14ac:dyDescent="0.3">
      <c r="B270" s="12">
        <v>1</v>
      </c>
      <c r="C270" s="13" t="s">
        <v>46</v>
      </c>
      <c r="D270" s="62">
        <f>$B$268*D112+D143+D174</f>
        <v>26.699632950000002</v>
      </c>
      <c r="E270" s="62">
        <f t="shared" ref="E270:H270" si="158">$B$268*E112+E143+E174</f>
        <v>27.254397449999999</v>
      </c>
      <c r="F270" s="62">
        <f t="shared" si="158"/>
        <v>29.355136799999997</v>
      </c>
      <c r="G270" s="62">
        <f t="shared" si="158"/>
        <v>38.135640350000003</v>
      </c>
      <c r="H270" s="62">
        <f t="shared" si="158"/>
        <v>48.050608400000002</v>
      </c>
      <c r="J270" s="12">
        <v>1</v>
      </c>
      <c r="K270" s="13" t="s">
        <v>46</v>
      </c>
      <c r="L270" s="62">
        <f>$B$268*L112+L143+L174</f>
        <v>16.1662915</v>
      </c>
      <c r="M270" s="62">
        <f t="shared" ref="M270:P270" si="159">$B$268*M112+M143+M174</f>
        <v>16.934595399999999</v>
      </c>
      <c r="N270" s="62">
        <f t="shared" si="159"/>
        <v>17.97240455</v>
      </c>
      <c r="O270" s="62">
        <f t="shared" si="159"/>
        <v>23.047026949999999</v>
      </c>
      <c r="P270" s="62">
        <f t="shared" si="159"/>
        <v>28.789242199999997</v>
      </c>
      <c r="R270" s="12">
        <v>1</v>
      </c>
      <c r="S270" s="13" t="s">
        <v>46</v>
      </c>
      <c r="T270" s="14">
        <f t="shared" ref="T270:T296" si="160">L270-D270</f>
        <v>-10.533341450000002</v>
      </c>
      <c r="U270" s="14">
        <f t="shared" ref="U270:U296" si="161">M270-E270</f>
        <v>-10.31980205</v>
      </c>
      <c r="V270" s="14">
        <f t="shared" ref="V270:V296" si="162">N270-F270</f>
        <v>-11.382732249999997</v>
      </c>
      <c r="W270" s="14">
        <f t="shared" ref="W270:W296" si="163">O270-G270</f>
        <v>-15.088613400000003</v>
      </c>
      <c r="X270" s="14">
        <f t="shared" ref="X270:X296" si="164">P270-H270</f>
        <v>-19.261366200000005</v>
      </c>
    </row>
    <row r="271" spans="1:24" ht="15.75" thickBot="1" x14ac:dyDescent="0.3">
      <c r="B271" s="20">
        <v>2</v>
      </c>
      <c r="C271" s="21" t="s">
        <v>47</v>
      </c>
      <c r="D271" s="62">
        <f t="shared" ref="D271:H271" si="165">$B$268*D113+D144+D175</f>
        <v>23.075224950000003</v>
      </c>
      <c r="E271" s="62">
        <f t="shared" si="165"/>
        <v>23.295196199999999</v>
      </c>
      <c r="F271" s="62">
        <f t="shared" si="165"/>
        <v>24.320282099999996</v>
      </c>
      <c r="G271" s="62">
        <f t="shared" si="165"/>
        <v>28.134761599999997</v>
      </c>
      <c r="H271" s="62">
        <f t="shared" si="165"/>
        <v>38.543167249999996</v>
      </c>
      <c r="J271" s="20">
        <v>2</v>
      </c>
      <c r="K271" s="21" t="s">
        <v>47</v>
      </c>
      <c r="L271" s="62">
        <f t="shared" ref="L271:P271" si="166">$B$268*L113+L144+L175</f>
        <v>14.106969100000001</v>
      </c>
      <c r="M271" s="62">
        <f t="shared" si="166"/>
        <v>14.685048999999999</v>
      </c>
      <c r="N271" s="62">
        <f t="shared" si="166"/>
        <v>15.11169155</v>
      </c>
      <c r="O271" s="62">
        <f t="shared" si="166"/>
        <v>17.364709549999997</v>
      </c>
      <c r="P271" s="62">
        <f t="shared" si="166"/>
        <v>23.38728695</v>
      </c>
      <c r="R271" s="20">
        <v>2</v>
      </c>
      <c r="S271" s="21" t="s">
        <v>47</v>
      </c>
      <c r="T271" s="38">
        <f t="shared" si="160"/>
        <v>-8.968255850000002</v>
      </c>
      <c r="U271" s="38">
        <f t="shared" si="161"/>
        <v>-8.6101472000000001</v>
      </c>
      <c r="V271" s="38">
        <f t="shared" si="162"/>
        <v>-9.2085905499999967</v>
      </c>
      <c r="W271" s="38">
        <f t="shared" si="163"/>
        <v>-10.77005205</v>
      </c>
      <c r="X271" s="38">
        <f t="shared" si="164"/>
        <v>-15.155880299999996</v>
      </c>
    </row>
    <row r="272" spans="1:24" ht="15.75" thickBot="1" x14ac:dyDescent="0.3">
      <c r="B272" s="20">
        <v>3</v>
      </c>
      <c r="C272" s="21" t="s">
        <v>48</v>
      </c>
      <c r="D272" s="62">
        <f t="shared" ref="D272:H272" si="167">$B$268*D114+D145+D176</f>
        <v>24.9310224</v>
      </c>
      <c r="E272" s="62">
        <f t="shared" si="167"/>
        <v>25.851973900000001</v>
      </c>
      <c r="F272" s="62">
        <f t="shared" si="167"/>
        <v>25.434000649999998</v>
      </c>
      <c r="G272" s="62">
        <f t="shared" si="167"/>
        <v>26.4289779</v>
      </c>
      <c r="H272" s="62">
        <f t="shared" si="167"/>
        <v>35.598554350000001</v>
      </c>
      <c r="J272" s="20">
        <v>3</v>
      </c>
      <c r="K272" s="21" t="s">
        <v>48</v>
      </c>
      <c r="L272" s="62">
        <f t="shared" ref="L272:P272" si="168">$B$268*L114+L145+L176</f>
        <v>15.16139875</v>
      </c>
      <c r="M272" s="62">
        <f t="shared" si="168"/>
        <v>16.1377636</v>
      </c>
      <c r="N272" s="62">
        <f t="shared" si="168"/>
        <v>15.744486999999999</v>
      </c>
      <c r="O272" s="62">
        <f t="shared" si="168"/>
        <v>16.395513699999999</v>
      </c>
      <c r="P272" s="62">
        <f t="shared" si="168"/>
        <v>21.7142108</v>
      </c>
      <c r="R272" s="20">
        <v>3</v>
      </c>
      <c r="S272" s="21" t="s">
        <v>48</v>
      </c>
      <c r="T272" s="38">
        <f t="shared" si="160"/>
        <v>-9.7696236499999998</v>
      </c>
      <c r="U272" s="38">
        <f t="shared" si="161"/>
        <v>-9.7142103000000013</v>
      </c>
      <c r="V272" s="38">
        <f t="shared" si="162"/>
        <v>-9.6895136499999985</v>
      </c>
      <c r="W272" s="38">
        <f t="shared" si="163"/>
        <v>-10.033464200000001</v>
      </c>
      <c r="X272" s="38">
        <f t="shared" si="164"/>
        <v>-13.884343550000001</v>
      </c>
    </row>
    <row r="273" spans="2:24" ht="15.75" thickBot="1" x14ac:dyDescent="0.3">
      <c r="B273" s="20">
        <v>4</v>
      </c>
      <c r="C273" s="21" t="s">
        <v>49</v>
      </c>
      <c r="D273" s="62">
        <f t="shared" ref="D273:H273" si="169">$B$268*D115+D146+D177</f>
        <v>24.559573400000001</v>
      </c>
      <c r="E273" s="62">
        <f t="shared" si="169"/>
        <v>35.133704899999998</v>
      </c>
      <c r="F273" s="62">
        <f t="shared" si="169"/>
        <v>34.922193650000004</v>
      </c>
      <c r="G273" s="62">
        <f t="shared" si="169"/>
        <v>35.962938899999997</v>
      </c>
      <c r="H273" s="62">
        <f t="shared" si="169"/>
        <v>44.497632350000003</v>
      </c>
      <c r="J273" s="20">
        <v>4</v>
      </c>
      <c r="K273" s="21" t="s">
        <v>49</v>
      </c>
      <c r="L273" s="62">
        <f t="shared" ref="L273:P273" si="170">$B$268*L115+L146+L177</f>
        <v>14.95034875</v>
      </c>
      <c r="M273" s="62">
        <f t="shared" si="170"/>
        <v>21.411474599999998</v>
      </c>
      <c r="N273" s="62">
        <f t="shared" si="170"/>
        <v>21.135504999999998</v>
      </c>
      <c r="O273" s="62">
        <f t="shared" si="170"/>
        <v>21.812536699999999</v>
      </c>
      <c r="P273" s="62">
        <f t="shared" si="170"/>
        <v>26.770505800000002</v>
      </c>
      <c r="R273" s="20">
        <v>4</v>
      </c>
      <c r="S273" s="21" t="s">
        <v>49</v>
      </c>
      <c r="T273" s="38">
        <f t="shared" si="160"/>
        <v>-9.6092246500000016</v>
      </c>
      <c r="U273" s="38">
        <f t="shared" si="161"/>
        <v>-13.7222303</v>
      </c>
      <c r="V273" s="38">
        <f t="shared" si="162"/>
        <v>-13.786688650000006</v>
      </c>
      <c r="W273" s="38">
        <f t="shared" si="163"/>
        <v>-14.150402199999998</v>
      </c>
      <c r="X273" s="38">
        <f t="shared" si="164"/>
        <v>-17.727126550000001</v>
      </c>
    </row>
    <row r="274" spans="2:24" ht="15.75" thickBot="1" x14ac:dyDescent="0.3">
      <c r="B274" s="20">
        <v>5</v>
      </c>
      <c r="C274" s="21" t="s">
        <v>50</v>
      </c>
      <c r="D274" s="62">
        <f t="shared" ref="D274:H274" si="171">$B$268*D116+D147+D178</f>
        <v>19.821666700000002</v>
      </c>
      <c r="E274" s="62">
        <f t="shared" si="171"/>
        <v>20.587651149999999</v>
      </c>
      <c r="F274" s="62">
        <f t="shared" si="171"/>
        <v>20.197208800000002</v>
      </c>
      <c r="G274" s="62">
        <f t="shared" si="171"/>
        <v>20.6966857</v>
      </c>
      <c r="H274" s="62">
        <f t="shared" si="171"/>
        <v>29.605067900000002</v>
      </c>
      <c r="J274" s="20">
        <v>5</v>
      </c>
      <c r="K274" s="21" t="s">
        <v>50</v>
      </c>
      <c r="L274" s="62">
        <f t="shared" ref="L274:P274" si="172">$B$268*L116+L147+L178</f>
        <v>12.258356299999999</v>
      </c>
      <c r="M274" s="62">
        <f t="shared" si="172"/>
        <v>13.146671099999999</v>
      </c>
      <c r="N274" s="62">
        <f t="shared" si="172"/>
        <v>12.7690363</v>
      </c>
      <c r="O274" s="62">
        <f t="shared" si="172"/>
        <v>13.1385299</v>
      </c>
      <c r="P274" s="62">
        <f t="shared" si="172"/>
        <v>18.308820799999999</v>
      </c>
      <c r="R274" s="20">
        <v>5</v>
      </c>
      <c r="S274" s="21" t="s">
        <v>50</v>
      </c>
      <c r="T274" s="38">
        <f t="shared" si="160"/>
        <v>-7.5633104000000024</v>
      </c>
      <c r="U274" s="38">
        <f t="shared" si="161"/>
        <v>-7.4409800500000003</v>
      </c>
      <c r="V274" s="38">
        <f t="shared" si="162"/>
        <v>-7.4281725000000023</v>
      </c>
      <c r="W274" s="38">
        <f t="shared" si="163"/>
        <v>-7.5581557999999998</v>
      </c>
      <c r="X274" s="38">
        <f t="shared" si="164"/>
        <v>-11.296247100000002</v>
      </c>
    </row>
    <row r="275" spans="2:24" ht="15.75" thickBot="1" x14ac:dyDescent="0.3">
      <c r="B275" s="20">
        <v>6</v>
      </c>
      <c r="C275" s="21" t="s">
        <v>51</v>
      </c>
      <c r="D275" s="62">
        <f t="shared" ref="D275:H275" si="173">$B$268*D117+D148+D179</f>
        <v>19.536484050000002</v>
      </c>
      <c r="E275" s="62">
        <f t="shared" si="173"/>
        <v>20.271632050000001</v>
      </c>
      <c r="F275" s="62">
        <f t="shared" si="173"/>
        <v>20.077222600000002</v>
      </c>
      <c r="G275" s="62">
        <f t="shared" si="173"/>
        <v>20.526241150000001</v>
      </c>
      <c r="H275" s="62">
        <f t="shared" si="173"/>
        <v>28.321540849999998</v>
      </c>
      <c r="J275" s="20">
        <v>6</v>
      </c>
      <c r="K275" s="21" t="s">
        <v>51</v>
      </c>
      <c r="L275" s="62">
        <f t="shared" ref="L275:P275" si="174">$B$268*L117+L148+L179</f>
        <v>12.09632025</v>
      </c>
      <c r="M275" s="62">
        <f t="shared" si="174"/>
        <v>12.967115100000001</v>
      </c>
      <c r="N275" s="62">
        <f t="shared" si="174"/>
        <v>12.700861849999999</v>
      </c>
      <c r="O275" s="62">
        <f t="shared" si="174"/>
        <v>13.041686150000002</v>
      </c>
      <c r="P275" s="62">
        <f t="shared" si="174"/>
        <v>17.579544299999998</v>
      </c>
      <c r="R275" s="20">
        <v>6</v>
      </c>
      <c r="S275" s="21" t="s">
        <v>51</v>
      </c>
      <c r="T275" s="38">
        <f t="shared" si="160"/>
        <v>-7.4401638000000023</v>
      </c>
      <c r="U275" s="38">
        <f t="shared" si="161"/>
        <v>-7.30451695</v>
      </c>
      <c r="V275" s="38">
        <f t="shared" si="162"/>
        <v>-7.3763607500000035</v>
      </c>
      <c r="W275" s="38">
        <f t="shared" si="163"/>
        <v>-7.4845549999999985</v>
      </c>
      <c r="X275" s="38">
        <f t="shared" si="164"/>
        <v>-10.74199655</v>
      </c>
    </row>
    <row r="276" spans="2:24" ht="15.75" thickBot="1" x14ac:dyDescent="0.3">
      <c r="B276" s="20">
        <v>7</v>
      </c>
      <c r="C276" s="21" t="s">
        <v>52</v>
      </c>
      <c r="D276" s="62">
        <f t="shared" ref="D276:H276" si="175">$B$268*D118+D149+D180</f>
        <v>27.262031200000003</v>
      </c>
      <c r="E276" s="62">
        <f t="shared" si="175"/>
        <v>28.468402000000001</v>
      </c>
      <c r="F276" s="62">
        <f t="shared" si="175"/>
        <v>25.215139449999999</v>
      </c>
      <c r="G276" s="62">
        <f t="shared" si="175"/>
        <v>24.501111399999999</v>
      </c>
      <c r="H276" s="62">
        <f t="shared" si="175"/>
        <v>32.506962350000002</v>
      </c>
      <c r="J276" s="20">
        <v>7</v>
      </c>
      <c r="K276" s="21" t="s">
        <v>52</v>
      </c>
      <c r="L276" s="62">
        <f t="shared" ref="L276:P276" si="176">$B$268*L118+L149+L180</f>
        <v>16.4858349</v>
      </c>
      <c r="M276" s="62">
        <f t="shared" si="176"/>
        <v>17.624370500000001</v>
      </c>
      <c r="N276" s="62">
        <f t="shared" si="176"/>
        <v>15.62013385</v>
      </c>
      <c r="O276" s="62">
        <f t="shared" si="176"/>
        <v>15.300134600000002</v>
      </c>
      <c r="P276" s="62">
        <f t="shared" si="176"/>
        <v>19.957624549999998</v>
      </c>
      <c r="R276" s="20">
        <v>7</v>
      </c>
      <c r="S276" s="21" t="s">
        <v>52</v>
      </c>
      <c r="T276" s="38">
        <f t="shared" si="160"/>
        <v>-10.776196300000002</v>
      </c>
      <c r="U276" s="38">
        <f t="shared" si="161"/>
        <v>-10.8440315</v>
      </c>
      <c r="V276" s="38">
        <f t="shared" si="162"/>
        <v>-9.5950055999999986</v>
      </c>
      <c r="W276" s="38">
        <f t="shared" si="163"/>
        <v>-9.2009767999999976</v>
      </c>
      <c r="X276" s="38">
        <f t="shared" si="164"/>
        <v>-12.549337800000004</v>
      </c>
    </row>
    <row r="277" spans="2:24" ht="15.75" thickBot="1" x14ac:dyDescent="0.3">
      <c r="B277" s="20">
        <v>8</v>
      </c>
      <c r="C277" s="21" t="s">
        <v>53</v>
      </c>
      <c r="D277" s="62">
        <f t="shared" ref="D277:H277" si="177">$B$268*D119+D150+D181</f>
        <v>17.258603200000003</v>
      </c>
      <c r="E277" s="62">
        <f t="shared" si="177"/>
        <v>16.926824</v>
      </c>
      <c r="F277" s="62">
        <f t="shared" si="177"/>
        <v>16.597569449999998</v>
      </c>
      <c r="G277" s="62">
        <f t="shared" si="177"/>
        <v>16.8830344</v>
      </c>
      <c r="H277" s="62">
        <f t="shared" si="177"/>
        <v>24.296292350000002</v>
      </c>
      <c r="J277" s="20">
        <v>8</v>
      </c>
      <c r="K277" s="21" t="s">
        <v>53</v>
      </c>
      <c r="L277" s="62">
        <f t="shared" ref="L277:P277" si="178">$B$268*L119+L150+L181</f>
        <v>10.802069899999999</v>
      </c>
      <c r="M277" s="62">
        <f t="shared" si="178"/>
        <v>11.0666555</v>
      </c>
      <c r="N277" s="62">
        <f t="shared" si="178"/>
        <v>10.72378685</v>
      </c>
      <c r="O277" s="62">
        <f t="shared" si="178"/>
        <v>10.971682599999999</v>
      </c>
      <c r="P277" s="62">
        <f t="shared" si="178"/>
        <v>15.29247155</v>
      </c>
      <c r="R277" s="20">
        <v>8</v>
      </c>
      <c r="S277" s="21" t="s">
        <v>53</v>
      </c>
      <c r="T277" s="38">
        <f t="shared" si="160"/>
        <v>-6.4565333000000038</v>
      </c>
      <c r="U277" s="38">
        <f t="shared" si="161"/>
        <v>-5.8601685000000003</v>
      </c>
      <c r="V277" s="38">
        <f t="shared" si="162"/>
        <v>-5.8737825999999984</v>
      </c>
      <c r="W277" s="38">
        <f t="shared" si="163"/>
        <v>-5.9113518000000003</v>
      </c>
      <c r="X277" s="38">
        <f t="shared" si="164"/>
        <v>-9.0038208000000015</v>
      </c>
    </row>
    <row r="278" spans="2:24" ht="15.75" thickBot="1" x14ac:dyDescent="0.3">
      <c r="B278" s="20">
        <v>9</v>
      </c>
      <c r="C278" s="21" t="s">
        <v>54</v>
      </c>
      <c r="D278" s="62">
        <f t="shared" ref="D278:H278" si="179">$B$268*D120+D151+D182</f>
        <v>16.711138050000002</v>
      </c>
      <c r="E278" s="62">
        <f t="shared" si="179"/>
        <v>16.931847900000001</v>
      </c>
      <c r="F278" s="62">
        <f t="shared" si="179"/>
        <v>16.318210699999998</v>
      </c>
      <c r="G278" s="62">
        <f t="shared" si="179"/>
        <v>15.314072400000001</v>
      </c>
      <c r="H278" s="62">
        <f t="shared" si="179"/>
        <v>23.510502100000004</v>
      </c>
      <c r="J278" s="20">
        <v>9</v>
      </c>
      <c r="K278" s="21" t="s">
        <v>54</v>
      </c>
      <c r="L278" s="62">
        <f t="shared" ref="L278:P278" si="180">$B$268*L120+L151+L182</f>
        <v>10.491009999999999</v>
      </c>
      <c r="M278" s="62">
        <f t="shared" si="180"/>
        <v>11.0695105</v>
      </c>
      <c r="N278" s="62">
        <f t="shared" si="180"/>
        <v>10.56505975</v>
      </c>
      <c r="O278" s="62">
        <f t="shared" si="180"/>
        <v>10.080226750000001</v>
      </c>
      <c r="P278" s="62">
        <f t="shared" si="180"/>
        <v>14.84599925</v>
      </c>
      <c r="R278" s="20">
        <v>9</v>
      </c>
      <c r="S278" s="21" t="s">
        <v>54</v>
      </c>
      <c r="T278" s="38">
        <f t="shared" si="160"/>
        <v>-6.2201280500000031</v>
      </c>
      <c r="U278" s="38">
        <f t="shared" si="161"/>
        <v>-5.8623374000000013</v>
      </c>
      <c r="V278" s="38">
        <f t="shared" si="162"/>
        <v>-5.7531509499999984</v>
      </c>
      <c r="W278" s="38">
        <f t="shared" si="163"/>
        <v>-5.2338456499999992</v>
      </c>
      <c r="X278" s="38">
        <f t="shared" si="164"/>
        <v>-8.6645028500000034</v>
      </c>
    </row>
    <row r="279" spans="2:24" ht="15.75" thickBot="1" x14ac:dyDescent="0.3">
      <c r="B279" s="20">
        <v>10</v>
      </c>
      <c r="C279" s="21" t="s">
        <v>55</v>
      </c>
      <c r="D279" s="62">
        <f t="shared" ref="D279:H279" si="181">$B$268*D121+D152+D183</f>
        <v>15.934685700000001</v>
      </c>
      <c r="E279" s="62">
        <f t="shared" si="181"/>
        <v>16.346040250000001</v>
      </c>
      <c r="F279" s="62">
        <f t="shared" si="181"/>
        <v>15.991870249999998</v>
      </c>
      <c r="G279" s="62">
        <f t="shared" si="181"/>
        <v>16.115823550000002</v>
      </c>
      <c r="H279" s="62">
        <f t="shared" si="181"/>
        <v>22.298674050000002</v>
      </c>
      <c r="J279" s="20">
        <v>10</v>
      </c>
      <c r="K279" s="21" t="s">
        <v>55</v>
      </c>
      <c r="L279" s="62">
        <f t="shared" ref="L279:P279" si="182">$B$268*L121+L152+L183</f>
        <v>10.049844499999999</v>
      </c>
      <c r="M279" s="62">
        <f t="shared" si="182"/>
        <v>10.73666515</v>
      </c>
      <c r="N279" s="62">
        <f t="shared" si="182"/>
        <v>10.37963985</v>
      </c>
      <c r="O279" s="62">
        <f t="shared" si="182"/>
        <v>10.53576745</v>
      </c>
      <c r="P279" s="62">
        <f t="shared" si="182"/>
        <v>14.1574601</v>
      </c>
      <c r="R279" s="20">
        <v>10</v>
      </c>
      <c r="S279" s="21" t="s">
        <v>55</v>
      </c>
      <c r="T279" s="38">
        <f t="shared" si="160"/>
        <v>-5.8848412000000021</v>
      </c>
      <c r="U279" s="38">
        <f t="shared" si="161"/>
        <v>-5.6093751000000012</v>
      </c>
      <c r="V279" s="38">
        <f t="shared" si="162"/>
        <v>-5.6122303999999978</v>
      </c>
      <c r="W279" s="38">
        <f t="shared" si="163"/>
        <v>-5.580056100000002</v>
      </c>
      <c r="X279" s="38">
        <f t="shared" si="164"/>
        <v>-8.1412139500000027</v>
      </c>
    </row>
    <row r="280" spans="2:24" ht="15.75" thickBot="1" x14ac:dyDescent="0.3">
      <c r="B280" s="20">
        <v>11</v>
      </c>
      <c r="C280" s="21" t="s">
        <v>56</v>
      </c>
      <c r="D280" s="62">
        <f t="shared" ref="D280:H280" si="183">$B$268*D122+D153+D184</f>
        <v>10.3648837</v>
      </c>
      <c r="E280" s="62">
        <f t="shared" si="183"/>
        <v>11.117350250000001</v>
      </c>
      <c r="F280" s="62">
        <f t="shared" si="183"/>
        <v>9.8514142500000013</v>
      </c>
      <c r="G280" s="62">
        <f t="shared" si="183"/>
        <v>10.129910550000002</v>
      </c>
      <c r="H280" s="62">
        <f t="shared" si="183"/>
        <v>17.467995049999999</v>
      </c>
      <c r="J280" s="20">
        <v>11</v>
      </c>
      <c r="K280" s="21" t="s">
        <v>56</v>
      </c>
      <c r="L280" s="62">
        <f t="shared" ref="L280:P280" si="184">$B$268*L122+L153+L184</f>
        <v>6.8851835000000001</v>
      </c>
      <c r="M280" s="62">
        <f t="shared" si="184"/>
        <v>7.7658191500000004</v>
      </c>
      <c r="N280" s="62">
        <f t="shared" si="184"/>
        <v>6.8907438499999998</v>
      </c>
      <c r="O280" s="62">
        <f t="shared" si="184"/>
        <v>7.1346804500000003</v>
      </c>
      <c r="P280" s="62">
        <f t="shared" si="184"/>
        <v>11.4127571</v>
      </c>
      <c r="R280" s="20">
        <v>11</v>
      </c>
      <c r="S280" s="21" t="s">
        <v>56</v>
      </c>
      <c r="T280" s="38">
        <f t="shared" si="160"/>
        <v>-3.4797001999999999</v>
      </c>
      <c r="U280" s="38">
        <f t="shared" si="161"/>
        <v>-3.3515311000000008</v>
      </c>
      <c r="V280" s="38">
        <f t="shared" si="162"/>
        <v>-2.9606704000000015</v>
      </c>
      <c r="W280" s="38">
        <f t="shared" si="163"/>
        <v>-2.9952301000000014</v>
      </c>
      <c r="X280" s="38">
        <f t="shared" si="164"/>
        <v>-6.0552379499999986</v>
      </c>
    </row>
    <row r="281" spans="2:24" ht="15.75" thickBot="1" x14ac:dyDescent="0.3">
      <c r="B281" s="20">
        <v>12</v>
      </c>
      <c r="C281" s="21" t="s">
        <v>57</v>
      </c>
      <c r="D281" s="62">
        <f t="shared" ref="D281:H281" si="185">$B$268*D123+D154+D185</f>
        <v>10.398102100000001</v>
      </c>
      <c r="E281" s="62">
        <f t="shared" si="185"/>
        <v>10.05012675</v>
      </c>
      <c r="F281" s="62">
        <f t="shared" si="185"/>
        <v>9.8785120499999977</v>
      </c>
      <c r="G281" s="62">
        <f t="shared" si="185"/>
        <v>9.9370204499999986</v>
      </c>
      <c r="H281" s="62">
        <f t="shared" si="185"/>
        <v>13.8976328</v>
      </c>
      <c r="J281" s="20">
        <v>12</v>
      </c>
      <c r="K281" s="21" t="s">
        <v>57</v>
      </c>
      <c r="L281" s="62">
        <f t="shared" ref="L281:P281" si="186">$B$268*L123+L154+L185</f>
        <v>6.9040578500000001</v>
      </c>
      <c r="M281" s="62">
        <f t="shared" si="186"/>
        <v>7.1594417999999997</v>
      </c>
      <c r="N281" s="62">
        <f t="shared" si="186"/>
        <v>6.9061406499999993</v>
      </c>
      <c r="O281" s="62">
        <f t="shared" si="186"/>
        <v>7.0250832499999989</v>
      </c>
      <c r="P281" s="62">
        <f t="shared" si="186"/>
        <v>9.3841416999999989</v>
      </c>
      <c r="R281" s="20">
        <v>12</v>
      </c>
      <c r="S281" s="21" t="s">
        <v>57</v>
      </c>
      <c r="T281" s="38">
        <f t="shared" si="160"/>
        <v>-3.4940442500000009</v>
      </c>
      <c r="U281" s="38">
        <f t="shared" si="161"/>
        <v>-2.8906849500000007</v>
      </c>
      <c r="V281" s="38">
        <f t="shared" si="162"/>
        <v>-2.9723713999999983</v>
      </c>
      <c r="W281" s="38">
        <f t="shared" si="163"/>
        <v>-2.9119371999999997</v>
      </c>
      <c r="X281" s="38">
        <f t="shared" si="164"/>
        <v>-4.5134911000000013</v>
      </c>
    </row>
    <row r="282" spans="2:24" ht="15.75" thickBot="1" x14ac:dyDescent="0.3">
      <c r="B282" s="20">
        <v>13</v>
      </c>
      <c r="C282" s="21" t="s">
        <v>58</v>
      </c>
      <c r="D282" s="62">
        <f t="shared" ref="D282:H282" si="187">$B$268*D124+D155+D186</f>
        <v>5.7485903999999994</v>
      </c>
      <c r="E282" s="62">
        <f t="shared" si="187"/>
        <v>5.1993786499999999</v>
      </c>
      <c r="F282" s="62">
        <f t="shared" si="187"/>
        <v>4.4439552000000004</v>
      </c>
      <c r="G282" s="62">
        <f t="shared" si="187"/>
        <v>4.2350887000000004</v>
      </c>
      <c r="H282" s="62">
        <f t="shared" si="187"/>
        <v>2.8931550000000001</v>
      </c>
      <c r="J282" s="20">
        <v>13</v>
      </c>
      <c r="K282" s="21" t="s">
        <v>58</v>
      </c>
      <c r="L282" s="62">
        <f t="shared" ref="L282:P282" si="188">$B$268*L124+L155+L186</f>
        <v>4.2622903500000007</v>
      </c>
      <c r="M282" s="62">
        <f t="shared" si="188"/>
        <v>4.40333445</v>
      </c>
      <c r="N282" s="62">
        <f t="shared" si="188"/>
        <v>3.8183237500000002</v>
      </c>
      <c r="O282" s="62">
        <f t="shared" si="188"/>
        <v>3.7853495500000007</v>
      </c>
      <c r="P282" s="62">
        <f t="shared" si="188"/>
        <v>3.1315977500000001</v>
      </c>
      <c r="R282" s="20">
        <v>13</v>
      </c>
      <c r="S282" s="21" t="s">
        <v>58</v>
      </c>
      <c r="T282" s="38">
        <f t="shared" si="160"/>
        <v>-1.4863000499999988</v>
      </c>
      <c r="U282" s="38">
        <f t="shared" si="161"/>
        <v>-0.79604419999999987</v>
      </c>
      <c r="V282" s="38">
        <f t="shared" si="162"/>
        <v>-0.6256314500000002</v>
      </c>
      <c r="W282" s="38">
        <f t="shared" si="163"/>
        <v>-0.44973914999999964</v>
      </c>
      <c r="X282" s="38">
        <f t="shared" si="164"/>
        <v>0.23844274999999993</v>
      </c>
    </row>
    <row r="283" spans="2:24" ht="15.75" thickBot="1" x14ac:dyDescent="0.3">
      <c r="B283" s="20">
        <v>14</v>
      </c>
      <c r="C283" s="21" t="s">
        <v>59</v>
      </c>
      <c r="D283" s="62">
        <f t="shared" ref="D283:H283" si="189">$B$268*D125+D156+D187</f>
        <v>3.0815873999999996</v>
      </c>
      <c r="E283" s="62">
        <f t="shared" si="189"/>
        <v>2.7478666500000002</v>
      </c>
      <c r="F283" s="62">
        <f t="shared" si="189"/>
        <v>2.2951682</v>
      </c>
      <c r="G283" s="62">
        <f t="shared" si="189"/>
        <v>2.0167657000000005</v>
      </c>
      <c r="H283" s="62">
        <f t="shared" si="189"/>
        <v>2.9318429999999998</v>
      </c>
      <c r="J283" s="20">
        <v>14</v>
      </c>
      <c r="K283" s="21" t="s">
        <v>59</v>
      </c>
      <c r="L283" s="62">
        <f t="shared" ref="L283:P283" si="190">$B$268*L125+L156+L187</f>
        <v>2.7469473500000001</v>
      </c>
      <c r="M283" s="62">
        <f t="shared" si="190"/>
        <v>3.0104304499999999</v>
      </c>
      <c r="N283" s="62">
        <f t="shared" si="190"/>
        <v>2.5974217500000001</v>
      </c>
      <c r="O283" s="62">
        <f t="shared" si="190"/>
        <v>2.5249385500000003</v>
      </c>
      <c r="P283" s="62">
        <f t="shared" si="190"/>
        <v>3.1535797500000005</v>
      </c>
      <c r="R283" s="20">
        <v>14</v>
      </c>
      <c r="S283" s="21" t="s">
        <v>59</v>
      </c>
      <c r="T283" s="38">
        <f t="shared" si="160"/>
        <v>-0.33464004999999952</v>
      </c>
      <c r="U283" s="38">
        <f t="shared" si="161"/>
        <v>0.26256379999999968</v>
      </c>
      <c r="V283" s="38">
        <f t="shared" si="162"/>
        <v>0.30225355000000009</v>
      </c>
      <c r="W283" s="38">
        <f t="shared" si="163"/>
        <v>0.50817284999999979</v>
      </c>
      <c r="X283" s="38">
        <f t="shared" si="164"/>
        <v>0.2217367500000007</v>
      </c>
    </row>
    <row r="284" spans="2:24" ht="15.75" thickBot="1" x14ac:dyDescent="0.3">
      <c r="B284" s="20">
        <v>15</v>
      </c>
      <c r="C284" s="21" t="s">
        <v>60</v>
      </c>
      <c r="D284" s="62">
        <f t="shared" ref="D284:H284" si="191">$B$268*D126+D157+D188</f>
        <v>0.75495255000000006</v>
      </c>
      <c r="E284" s="62">
        <f t="shared" si="191"/>
        <v>-0.87496784999999999</v>
      </c>
      <c r="F284" s="62">
        <f t="shared" si="191"/>
        <v>-0.67131720000000006</v>
      </c>
      <c r="G284" s="62">
        <f t="shared" si="191"/>
        <v>-1.0707384499999999</v>
      </c>
      <c r="H284" s="62">
        <f t="shared" si="191"/>
        <v>-3.1266113</v>
      </c>
      <c r="J284" s="20">
        <v>15</v>
      </c>
      <c r="K284" s="21" t="s">
        <v>60</v>
      </c>
      <c r="L284" s="62">
        <f t="shared" ref="L284:P284" si="192">$B$268*L126+L157+L188</f>
        <v>1.4249963499999998</v>
      </c>
      <c r="M284" s="62">
        <f t="shared" si="192"/>
        <v>0.95200115000000007</v>
      </c>
      <c r="N284" s="62">
        <f t="shared" si="192"/>
        <v>0.91191944999999996</v>
      </c>
      <c r="O284" s="62">
        <f t="shared" si="192"/>
        <v>0.77067529999999995</v>
      </c>
      <c r="P284" s="62">
        <f t="shared" si="192"/>
        <v>-0.28872374999999995</v>
      </c>
      <c r="R284" s="20">
        <v>15</v>
      </c>
      <c r="S284" s="21" t="s">
        <v>60</v>
      </c>
      <c r="T284" s="38">
        <f t="shared" si="160"/>
        <v>0.67004379999999975</v>
      </c>
      <c r="U284" s="38">
        <f t="shared" si="161"/>
        <v>1.8269690000000001</v>
      </c>
      <c r="V284" s="38">
        <f t="shared" si="162"/>
        <v>1.5832366499999999</v>
      </c>
      <c r="W284" s="38">
        <f t="shared" si="163"/>
        <v>1.8414137499999998</v>
      </c>
      <c r="X284" s="38">
        <f t="shared" si="164"/>
        <v>2.83788755</v>
      </c>
    </row>
    <row r="285" spans="2:24" ht="15.75" thickBot="1" x14ac:dyDescent="0.3">
      <c r="B285" s="20">
        <v>16</v>
      </c>
      <c r="C285" s="21" t="s">
        <v>61</v>
      </c>
      <c r="D285" s="62">
        <f t="shared" ref="D285:H285" si="193">$B$268*D127+D158+D189</f>
        <v>-1.0471293999999998</v>
      </c>
      <c r="E285" s="62">
        <f t="shared" si="193"/>
        <v>-1.68584355</v>
      </c>
      <c r="F285" s="62">
        <f t="shared" si="193"/>
        <v>-1.4246664</v>
      </c>
      <c r="G285" s="62">
        <f t="shared" si="193"/>
        <v>-1.8419669999999999</v>
      </c>
      <c r="H285" s="62">
        <f t="shared" si="193"/>
        <v>-3.5501360000000002</v>
      </c>
      <c r="J285" s="20">
        <v>16</v>
      </c>
      <c r="K285" s="21" t="s">
        <v>61</v>
      </c>
      <c r="L285" s="62">
        <f t="shared" ref="L285:P285" si="194">$B$268*L127+L158+L189</f>
        <v>0.40108520000000003</v>
      </c>
      <c r="M285" s="62">
        <f t="shared" si="194"/>
        <v>0.49127664999999998</v>
      </c>
      <c r="N285" s="62">
        <f t="shared" si="194"/>
        <v>0.48387960000000002</v>
      </c>
      <c r="O285" s="62">
        <f t="shared" si="194"/>
        <v>0.33247730000000003</v>
      </c>
      <c r="P285" s="62">
        <f t="shared" si="194"/>
        <v>-0.5293633499999999</v>
      </c>
      <c r="R285" s="20">
        <v>16</v>
      </c>
      <c r="S285" s="21" t="s">
        <v>61</v>
      </c>
      <c r="T285" s="38">
        <f t="shared" si="160"/>
        <v>1.4482145999999998</v>
      </c>
      <c r="U285" s="38">
        <f t="shared" si="161"/>
        <v>2.1771202000000001</v>
      </c>
      <c r="V285" s="38">
        <f t="shared" si="162"/>
        <v>1.9085460000000001</v>
      </c>
      <c r="W285" s="38">
        <f t="shared" si="163"/>
        <v>2.1744442999999998</v>
      </c>
      <c r="X285" s="38">
        <f t="shared" si="164"/>
        <v>3.0207726500000005</v>
      </c>
    </row>
    <row r="286" spans="2:24" ht="15.75" thickBot="1" x14ac:dyDescent="0.3">
      <c r="B286" s="20">
        <v>17</v>
      </c>
      <c r="C286" s="21" t="s">
        <v>62</v>
      </c>
      <c r="D286" s="62">
        <f t="shared" ref="D286:H286" si="195">$B$268*D128+D159+D190</f>
        <v>-0.5222791</v>
      </c>
      <c r="E286" s="62">
        <f t="shared" si="195"/>
        <v>-2.70472095</v>
      </c>
      <c r="F286" s="62">
        <f t="shared" si="195"/>
        <v>-2.4962941500000002</v>
      </c>
      <c r="G286" s="62">
        <f t="shared" si="195"/>
        <v>-3.1051039500000002</v>
      </c>
      <c r="H286" s="62">
        <f t="shared" si="195"/>
        <v>-5.2493967499999998</v>
      </c>
      <c r="J286" s="20">
        <v>17</v>
      </c>
      <c r="K286" s="21" t="s">
        <v>62</v>
      </c>
      <c r="L286" s="62">
        <f t="shared" ref="L286:P286" si="196">$B$268*L128+L159+L190</f>
        <v>0.69929570000000008</v>
      </c>
      <c r="M286" s="62">
        <f t="shared" si="196"/>
        <v>-8.7631249999999994E-2</v>
      </c>
      <c r="N286" s="62">
        <f t="shared" si="196"/>
        <v>-0.12499965</v>
      </c>
      <c r="O286" s="62">
        <f t="shared" si="196"/>
        <v>-0.38521420000000001</v>
      </c>
      <c r="P286" s="62">
        <f t="shared" si="196"/>
        <v>-1.4948523</v>
      </c>
      <c r="R286" s="20">
        <v>17</v>
      </c>
      <c r="S286" s="21" t="s">
        <v>62</v>
      </c>
      <c r="T286" s="38">
        <f t="shared" si="160"/>
        <v>1.2215748</v>
      </c>
      <c r="U286" s="38">
        <f t="shared" si="161"/>
        <v>2.6170897000000002</v>
      </c>
      <c r="V286" s="38">
        <f t="shared" si="162"/>
        <v>2.3712945000000003</v>
      </c>
      <c r="W286" s="38">
        <f t="shared" si="163"/>
        <v>2.7198897500000001</v>
      </c>
      <c r="X286" s="38">
        <f t="shared" si="164"/>
        <v>3.75454445</v>
      </c>
    </row>
    <row r="287" spans="2:24" ht="15.75" thickBot="1" x14ac:dyDescent="0.3">
      <c r="B287" s="20">
        <v>18</v>
      </c>
      <c r="C287" s="21" t="s">
        <v>63</v>
      </c>
      <c r="D287" s="62">
        <f t="shared" ref="D287:H287" si="197">$B$268*D129+D160+D191</f>
        <v>-0.52283529999999989</v>
      </c>
      <c r="E287" s="62">
        <f t="shared" si="197"/>
        <v>-2.2801103999999999</v>
      </c>
      <c r="F287" s="62">
        <f t="shared" si="197"/>
        <v>-2.08598595</v>
      </c>
      <c r="G287" s="62">
        <f t="shared" si="197"/>
        <v>-2.8296413999999999</v>
      </c>
      <c r="H287" s="62">
        <f t="shared" si="197"/>
        <v>-4.8104006000000004</v>
      </c>
      <c r="J287" s="20">
        <v>18</v>
      </c>
      <c r="K287" s="21" t="s">
        <v>63</v>
      </c>
      <c r="L287" s="62">
        <f t="shared" ref="L287:P287" si="198">$B$268*L129+L160+L191</f>
        <v>0.69897980000000004</v>
      </c>
      <c r="M287" s="62">
        <f t="shared" si="198"/>
        <v>0.15362500000000001</v>
      </c>
      <c r="N287" s="62">
        <f t="shared" si="198"/>
        <v>0.10813005000000001</v>
      </c>
      <c r="O287" s="62">
        <f t="shared" si="198"/>
        <v>-0.22870150000000003</v>
      </c>
      <c r="P287" s="62">
        <f t="shared" si="198"/>
        <v>-1.2454227</v>
      </c>
      <c r="R287" s="20">
        <v>18</v>
      </c>
      <c r="S287" s="21" t="s">
        <v>63</v>
      </c>
      <c r="T287" s="38">
        <f t="shared" si="160"/>
        <v>1.2218150999999999</v>
      </c>
      <c r="U287" s="38">
        <f t="shared" si="161"/>
        <v>2.4337353999999998</v>
      </c>
      <c r="V287" s="38">
        <f t="shared" si="162"/>
        <v>2.1941160000000002</v>
      </c>
      <c r="W287" s="38">
        <f t="shared" si="163"/>
        <v>2.6009398999999997</v>
      </c>
      <c r="X287" s="38">
        <f t="shared" si="164"/>
        <v>3.5649779000000006</v>
      </c>
    </row>
    <row r="288" spans="2:24" ht="15.75" thickBot="1" x14ac:dyDescent="0.3">
      <c r="B288" s="20">
        <v>19</v>
      </c>
      <c r="C288" s="21" t="s">
        <v>64</v>
      </c>
      <c r="D288" s="62">
        <f t="shared" ref="D288:H288" si="199">$B$268*D130+D161+D192</f>
        <v>-1.4024246499999999</v>
      </c>
      <c r="E288" s="62">
        <f t="shared" si="199"/>
        <v>-1.2198343500000002</v>
      </c>
      <c r="F288" s="62">
        <f t="shared" si="199"/>
        <v>-0.89418435000000018</v>
      </c>
      <c r="G288" s="62">
        <f t="shared" si="199"/>
        <v>-1.2996067499999999</v>
      </c>
      <c r="H288" s="62">
        <f t="shared" si="199"/>
        <v>-3.1431987499999998</v>
      </c>
      <c r="J288" s="20">
        <v>19</v>
      </c>
      <c r="K288" s="21" t="s">
        <v>64</v>
      </c>
      <c r="L288" s="62">
        <f t="shared" ref="L288:P288" si="200">$B$268*L130+L161+L192</f>
        <v>0.19921295000000003</v>
      </c>
      <c r="M288" s="62">
        <f t="shared" si="200"/>
        <v>0.75605440000000002</v>
      </c>
      <c r="N288" s="62">
        <f t="shared" si="200"/>
        <v>0.78529004999999996</v>
      </c>
      <c r="O288" s="62">
        <f t="shared" si="200"/>
        <v>0.64063639999999999</v>
      </c>
      <c r="P288" s="62">
        <f t="shared" si="200"/>
        <v>-0.29814885000000002</v>
      </c>
      <c r="R288" s="20">
        <v>19</v>
      </c>
      <c r="S288" s="21" t="s">
        <v>64</v>
      </c>
      <c r="T288" s="38">
        <f t="shared" si="160"/>
        <v>1.6016375999999999</v>
      </c>
      <c r="U288" s="38">
        <f t="shared" si="161"/>
        <v>1.9758887500000002</v>
      </c>
      <c r="V288" s="38">
        <f t="shared" si="162"/>
        <v>1.6794744000000001</v>
      </c>
      <c r="W288" s="38">
        <f t="shared" si="163"/>
        <v>1.9402431499999999</v>
      </c>
      <c r="X288" s="38">
        <f t="shared" si="164"/>
        <v>2.8450498999999998</v>
      </c>
    </row>
    <row r="289" spans="2:24" ht="15.75" thickBot="1" x14ac:dyDescent="0.3">
      <c r="B289" s="20">
        <v>20</v>
      </c>
      <c r="C289" s="21" t="s">
        <v>65</v>
      </c>
      <c r="D289" s="62">
        <f t="shared" ref="D289:H289" si="201">$B$268*D131+D162+D193</f>
        <v>-6.2215107500000002</v>
      </c>
      <c r="E289" s="62">
        <f t="shared" si="201"/>
        <v>-5.8731072500000003</v>
      </c>
      <c r="F289" s="62">
        <f t="shared" si="201"/>
        <v>-5.8220731500000005</v>
      </c>
      <c r="G289" s="62">
        <f t="shared" si="201"/>
        <v>-6.4984954500000001</v>
      </c>
      <c r="H289" s="62">
        <f t="shared" si="201"/>
        <v>-8.7373364000000002</v>
      </c>
      <c r="J289" s="20">
        <v>20</v>
      </c>
      <c r="K289" s="21" t="s">
        <v>65</v>
      </c>
      <c r="L289" s="62">
        <f t="shared" ref="L289:P289" si="202">$B$268*L131+L162+L193</f>
        <v>-2.5389040500000002</v>
      </c>
      <c r="M289" s="62">
        <f t="shared" si="202"/>
        <v>-1.8878504999999999</v>
      </c>
      <c r="N289" s="62">
        <f t="shared" si="202"/>
        <v>-2.0146468500000001</v>
      </c>
      <c r="O289" s="62">
        <f t="shared" si="202"/>
        <v>-2.3132774499999997</v>
      </c>
      <c r="P289" s="62">
        <f t="shared" si="202"/>
        <v>-3.4766361000000003</v>
      </c>
      <c r="R289" s="20">
        <v>20</v>
      </c>
      <c r="S289" s="21" t="s">
        <v>65</v>
      </c>
      <c r="T289" s="38">
        <f t="shared" si="160"/>
        <v>3.6826067</v>
      </c>
      <c r="U289" s="38">
        <f t="shared" si="161"/>
        <v>3.9852567500000005</v>
      </c>
      <c r="V289" s="38">
        <f t="shared" si="162"/>
        <v>3.8074263000000004</v>
      </c>
      <c r="W289" s="38">
        <f t="shared" si="163"/>
        <v>4.1852180000000008</v>
      </c>
      <c r="X289" s="38">
        <f t="shared" si="164"/>
        <v>5.2607002999999999</v>
      </c>
    </row>
    <row r="290" spans="2:24" ht="15.75" thickBot="1" x14ac:dyDescent="0.3">
      <c r="B290" s="20">
        <v>21</v>
      </c>
      <c r="C290" s="21" t="s">
        <v>66</v>
      </c>
      <c r="D290" s="62">
        <f t="shared" ref="D290:H290" si="203">$B$268*D132+D163+D194</f>
        <v>-6.6260800999999994</v>
      </c>
      <c r="E290" s="62">
        <f t="shared" si="203"/>
        <v>-6.1229463500000003</v>
      </c>
      <c r="F290" s="62">
        <f t="shared" si="203"/>
        <v>-5.7099219000000003</v>
      </c>
      <c r="G290" s="62">
        <f t="shared" si="203"/>
        <v>-6.2827681499999999</v>
      </c>
      <c r="H290" s="62">
        <f t="shared" si="203"/>
        <v>-8.642878249999999</v>
      </c>
      <c r="J290" s="20">
        <v>21</v>
      </c>
      <c r="K290" s="21" t="s">
        <v>66</v>
      </c>
      <c r="L290" s="62">
        <f t="shared" ref="L290:P290" si="204">$B$268*L132+L163+L194</f>
        <v>-2.7687726000000001</v>
      </c>
      <c r="M290" s="62">
        <f t="shared" si="204"/>
        <v>-2.0298048000000004</v>
      </c>
      <c r="N290" s="62">
        <f t="shared" si="204"/>
        <v>-1.9509246</v>
      </c>
      <c r="O290" s="62">
        <f t="shared" si="204"/>
        <v>-2.1907055500000001</v>
      </c>
      <c r="P290" s="62">
        <f t="shared" si="204"/>
        <v>-3.4229668499999999</v>
      </c>
      <c r="R290" s="20">
        <v>21</v>
      </c>
      <c r="S290" s="21" t="s">
        <v>66</v>
      </c>
      <c r="T290" s="38">
        <f t="shared" si="160"/>
        <v>3.8573074999999992</v>
      </c>
      <c r="U290" s="38">
        <f t="shared" si="161"/>
        <v>4.0931415500000004</v>
      </c>
      <c r="V290" s="38">
        <f t="shared" si="162"/>
        <v>3.7589973000000003</v>
      </c>
      <c r="W290" s="38">
        <f t="shared" si="163"/>
        <v>4.0920626000000002</v>
      </c>
      <c r="X290" s="38">
        <f t="shared" si="164"/>
        <v>5.2199113999999991</v>
      </c>
    </row>
    <row r="291" spans="2:24" ht="15.75" thickBot="1" x14ac:dyDescent="0.3">
      <c r="B291" s="20">
        <v>22</v>
      </c>
      <c r="C291" s="21" t="s">
        <v>67</v>
      </c>
      <c r="D291" s="62">
        <f t="shared" ref="D291:H291" si="205">$B$268*D133+D164+D195</f>
        <v>-11.129877550000002</v>
      </c>
      <c r="E291" s="62">
        <f t="shared" si="205"/>
        <v>-11.08430295</v>
      </c>
      <c r="F291" s="62">
        <f t="shared" si="205"/>
        <v>-9.5887600500000012</v>
      </c>
      <c r="G291" s="62">
        <f t="shared" si="205"/>
        <v>-9.5917890999999997</v>
      </c>
      <c r="H291" s="62">
        <f t="shared" si="205"/>
        <v>-11.999041250000001</v>
      </c>
      <c r="J291" s="20">
        <v>22</v>
      </c>
      <c r="K291" s="21" t="s">
        <v>67</v>
      </c>
      <c r="L291" s="62">
        <f t="shared" ref="L291:P291" si="206">$B$268*L133+L164+L195</f>
        <v>-5.3277492000000004</v>
      </c>
      <c r="M291" s="62">
        <f t="shared" si="206"/>
        <v>-4.8487570499999997</v>
      </c>
      <c r="N291" s="62">
        <f t="shared" si="206"/>
        <v>-4.1548096499999998</v>
      </c>
      <c r="O291" s="62">
        <f t="shared" si="206"/>
        <v>-4.0708308000000004</v>
      </c>
      <c r="P291" s="62">
        <f t="shared" si="206"/>
        <v>-5.3298782999999998</v>
      </c>
      <c r="R291" s="20">
        <v>22</v>
      </c>
      <c r="S291" s="21" t="s">
        <v>67</v>
      </c>
      <c r="T291" s="38">
        <f t="shared" si="160"/>
        <v>5.8021283500000012</v>
      </c>
      <c r="U291" s="38">
        <f t="shared" si="161"/>
        <v>6.2355459</v>
      </c>
      <c r="V291" s="38">
        <f t="shared" si="162"/>
        <v>5.4339504000000014</v>
      </c>
      <c r="W291" s="38">
        <f t="shared" si="163"/>
        <v>5.5209582999999993</v>
      </c>
      <c r="X291" s="38">
        <f t="shared" si="164"/>
        <v>6.6691629500000014</v>
      </c>
    </row>
    <row r="292" spans="2:24" ht="15.75" thickBot="1" x14ac:dyDescent="0.3">
      <c r="B292" s="20">
        <v>23</v>
      </c>
      <c r="C292" s="21" t="s">
        <v>68</v>
      </c>
      <c r="D292" s="62">
        <f t="shared" ref="D292:H292" si="207">$B$268*D134+D165+D196</f>
        <v>-6.9617055499999996</v>
      </c>
      <c r="E292" s="62">
        <f t="shared" si="207"/>
        <v>-4.9766469500000001</v>
      </c>
      <c r="F292" s="62">
        <f t="shared" si="207"/>
        <v>-5.0609140500000001</v>
      </c>
      <c r="G292" s="62">
        <f t="shared" si="207"/>
        <v>-6.5095220999999999</v>
      </c>
      <c r="H292" s="62">
        <f t="shared" si="207"/>
        <v>-7.99215125</v>
      </c>
      <c r="J292" s="20">
        <v>23</v>
      </c>
      <c r="K292" s="21" t="s">
        <v>68</v>
      </c>
      <c r="L292" s="62">
        <f t="shared" ref="L292:P292" si="208">$B$268*L134+L165+L196</f>
        <v>-2.9594692</v>
      </c>
      <c r="M292" s="62">
        <f t="shared" si="208"/>
        <v>-1.3784980500000001</v>
      </c>
      <c r="N292" s="62">
        <f t="shared" si="208"/>
        <v>-1.5821696500000002</v>
      </c>
      <c r="O292" s="62">
        <f t="shared" si="208"/>
        <v>-2.3195427999999998</v>
      </c>
      <c r="P292" s="62">
        <f t="shared" si="208"/>
        <v>-3.0532363</v>
      </c>
      <c r="R292" s="20">
        <v>23</v>
      </c>
      <c r="S292" s="21" t="s">
        <v>68</v>
      </c>
      <c r="T292" s="38">
        <f t="shared" si="160"/>
        <v>4.0022363499999996</v>
      </c>
      <c r="U292" s="38">
        <f t="shared" si="161"/>
        <v>3.5981489</v>
      </c>
      <c r="V292" s="38">
        <f t="shared" si="162"/>
        <v>3.4787444000000001</v>
      </c>
      <c r="W292" s="38">
        <f t="shared" si="163"/>
        <v>4.1899793000000001</v>
      </c>
      <c r="X292" s="38">
        <f t="shared" si="164"/>
        <v>4.93891495</v>
      </c>
    </row>
    <row r="293" spans="2:24" ht="15.75" thickBot="1" x14ac:dyDescent="0.3">
      <c r="B293" s="20">
        <v>24</v>
      </c>
      <c r="C293" s="21" t="s">
        <v>69</v>
      </c>
      <c r="D293" s="62">
        <f t="shared" ref="D293:H293" si="209">$B$268*D135+D166+D197</f>
        <v>-0.94570354999999995</v>
      </c>
      <c r="E293" s="62">
        <f t="shared" si="209"/>
        <v>-1.84206395</v>
      </c>
      <c r="F293" s="62">
        <f t="shared" si="209"/>
        <v>-1.3963330500000002</v>
      </c>
      <c r="G293" s="62">
        <f t="shared" si="209"/>
        <v>-2.6389071</v>
      </c>
      <c r="H293" s="62">
        <f t="shared" si="209"/>
        <v>-4.4162442500000001</v>
      </c>
      <c r="J293" s="20">
        <v>24</v>
      </c>
      <c r="K293" s="21" t="s">
        <v>69</v>
      </c>
      <c r="L293" s="62">
        <f t="shared" ref="L293:P293" si="210">$B$268*L135+L166+L197</f>
        <v>0.4587138</v>
      </c>
      <c r="M293" s="62">
        <f t="shared" si="210"/>
        <v>0.40251495000000004</v>
      </c>
      <c r="N293" s="62">
        <f t="shared" si="210"/>
        <v>0.49997834999999996</v>
      </c>
      <c r="O293" s="62">
        <f t="shared" si="210"/>
        <v>-0.12032980000000001</v>
      </c>
      <c r="P293" s="62">
        <f t="shared" si="210"/>
        <v>-1.0214703000000001</v>
      </c>
      <c r="R293" s="20">
        <v>24</v>
      </c>
      <c r="S293" s="21" t="s">
        <v>69</v>
      </c>
      <c r="T293" s="38">
        <f t="shared" si="160"/>
        <v>1.4044173499999999</v>
      </c>
      <c r="U293" s="38">
        <f t="shared" si="161"/>
        <v>2.2445789</v>
      </c>
      <c r="V293" s="38">
        <f t="shared" si="162"/>
        <v>1.8963114000000001</v>
      </c>
      <c r="W293" s="38">
        <f t="shared" si="163"/>
        <v>2.5185773</v>
      </c>
      <c r="X293" s="38">
        <f t="shared" si="164"/>
        <v>3.3947739500000003</v>
      </c>
    </row>
    <row r="294" spans="2:24" ht="15.75" thickBot="1" x14ac:dyDescent="0.3">
      <c r="B294" s="20">
        <v>25</v>
      </c>
      <c r="C294" s="21" t="s">
        <v>70</v>
      </c>
      <c r="D294" s="62">
        <f t="shared" ref="D294:H294" si="211">$B$268*D136+D167+D198</f>
        <v>-3.7297509500000001</v>
      </c>
      <c r="E294" s="62">
        <f t="shared" si="211"/>
        <v>-4.60377875</v>
      </c>
      <c r="F294" s="62">
        <f t="shared" si="211"/>
        <v>-4.1381038500000003</v>
      </c>
      <c r="G294" s="62">
        <f t="shared" si="211"/>
        <v>-4.9449424500000001</v>
      </c>
      <c r="H294" s="62">
        <f t="shared" si="211"/>
        <v>-7.2418531999999995</v>
      </c>
      <c r="J294" s="20">
        <v>25</v>
      </c>
      <c r="K294" s="21" t="s">
        <v>70</v>
      </c>
      <c r="L294" s="62">
        <f t="shared" ref="L294:P294" si="212">$B$268*L136+L167+L198</f>
        <v>-1.1231311500000001</v>
      </c>
      <c r="M294" s="62">
        <f t="shared" si="212"/>
        <v>-1.1666409000000002</v>
      </c>
      <c r="N294" s="62">
        <f t="shared" si="212"/>
        <v>-1.05784605</v>
      </c>
      <c r="O294" s="62">
        <f t="shared" si="212"/>
        <v>-1.4305768000000001</v>
      </c>
      <c r="P294" s="62">
        <f t="shared" si="212"/>
        <v>-2.6269298999999999</v>
      </c>
      <c r="R294" s="20">
        <v>25</v>
      </c>
      <c r="S294" s="21" t="s">
        <v>70</v>
      </c>
      <c r="T294" s="38">
        <f t="shared" si="160"/>
        <v>2.6066197999999998</v>
      </c>
      <c r="U294" s="38">
        <f t="shared" si="161"/>
        <v>3.43713785</v>
      </c>
      <c r="V294" s="38">
        <f t="shared" si="162"/>
        <v>3.0802578</v>
      </c>
      <c r="W294" s="38">
        <f t="shared" si="163"/>
        <v>3.5143656500000002</v>
      </c>
      <c r="X294" s="38">
        <f t="shared" si="164"/>
        <v>4.6149232999999992</v>
      </c>
    </row>
    <row r="295" spans="2:24" ht="15.75" thickBot="1" x14ac:dyDescent="0.3">
      <c r="B295" s="20">
        <v>26</v>
      </c>
      <c r="C295" s="21" t="s">
        <v>71</v>
      </c>
      <c r="D295" s="62">
        <f t="shared" ref="D295:H295" si="213">$B$268*D137+D168+D199</f>
        <v>-4.6236624499999994</v>
      </c>
      <c r="E295" s="62">
        <f t="shared" si="213"/>
        <v>-5.3411059999999999</v>
      </c>
      <c r="F295" s="62">
        <f t="shared" si="213"/>
        <v>-4.0774001999999996</v>
      </c>
      <c r="G295" s="62">
        <f t="shared" si="213"/>
        <v>-4.5996047999999998</v>
      </c>
      <c r="H295" s="62">
        <f t="shared" si="213"/>
        <v>-7.0298374999999993</v>
      </c>
      <c r="J295" s="20">
        <v>26</v>
      </c>
      <c r="K295" s="21" t="s">
        <v>71</v>
      </c>
      <c r="L295" s="62">
        <f t="shared" ref="L295:P295" si="214">$B$268*L137+L168+L199</f>
        <v>-1.6310353500000001</v>
      </c>
      <c r="M295" s="62">
        <f t="shared" si="214"/>
        <v>-1.5855769500000001</v>
      </c>
      <c r="N295" s="62">
        <f t="shared" si="214"/>
        <v>-1.0233553499999999</v>
      </c>
      <c r="O295" s="62">
        <f t="shared" si="214"/>
        <v>-1.2343624000000002</v>
      </c>
      <c r="P295" s="62">
        <f t="shared" si="214"/>
        <v>-2.5064662499999999</v>
      </c>
      <c r="R295" s="20">
        <v>26</v>
      </c>
      <c r="S295" s="21" t="s">
        <v>71</v>
      </c>
      <c r="T295" s="38">
        <f t="shared" si="160"/>
        <v>2.9926270999999991</v>
      </c>
      <c r="U295" s="38">
        <f t="shared" si="161"/>
        <v>3.7555290499999998</v>
      </c>
      <c r="V295" s="38">
        <f t="shared" si="162"/>
        <v>3.0540448499999995</v>
      </c>
      <c r="W295" s="38">
        <f t="shared" si="163"/>
        <v>3.3652423999999996</v>
      </c>
      <c r="X295" s="38">
        <f t="shared" si="164"/>
        <v>4.5233712499999994</v>
      </c>
    </row>
    <row r="296" spans="2:24" ht="15.75" thickBot="1" x14ac:dyDescent="0.3">
      <c r="B296" s="22">
        <v>27</v>
      </c>
      <c r="C296" s="23" t="s">
        <v>72</v>
      </c>
      <c r="D296" s="62">
        <f t="shared" ref="D296:H296" si="215">$B$268*D138+D169+D200</f>
        <v>-7.3856999000000005</v>
      </c>
      <c r="E296" s="62">
        <f t="shared" si="215"/>
        <v>-8.2446356000000005</v>
      </c>
      <c r="F296" s="62">
        <f t="shared" si="215"/>
        <v>-5.7119104499999995</v>
      </c>
      <c r="G296" s="62">
        <f t="shared" si="215"/>
        <v>-6.2521713000000005</v>
      </c>
      <c r="H296" s="62">
        <f t="shared" si="215"/>
        <v>-8.6975460499999997</v>
      </c>
      <c r="J296" s="22">
        <v>27</v>
      </c>
      <c r="K296" s="23" t="s">
        <v>72</v>
      </c>
      <c r="L296" s="62">
        <f t="shared" ref="L296:P296" si="216">$B$268*L138+L169+L200</f>
        <v>-3.2003748000000001</v>
      </c>
      <c r="M296" s="62">
        <f t="shared" si="216"/>
        <v>-3.2353098</v>
      </c>
      <c r="N296" s="62">
        <f t="shared" si="216"/>
        <v>-1.9520541</v>
      </c>
      <c r="O296" s="62">
        <f t="shared" si="216"/>
        <v>-2.1733207000000001</v>
      </c>
      <c r="P296" s="62">
        <f t="shared" si="216"/>
        <v>-3.4540281000000004</v>
      </c>
      <c r="R296" s="22">
        <v>27</v>
      </c>
      <c r="S296" s="23" t="s">
        <v>72</v>
      </c>
      <c r="T296" s="29">
        <f t="shared" si="160"/>
        <v>4.1853251</v>
      </c>
      <c r="U296" s="29">
        <f t="shared" si="161"/>
        <v>5.0093258000000009</v>
      </c>
      <c r="V296" s="29">
        <f t="shared" si="162"/>
        <v>3.7598563499999997</v>
      </c>
      <c r="W296" s="29">
        <f t="shared" si="163"/>
        <v>4.0788506000000009</v>
      </c>
      <c r="X296" s="29">
        <f t="shared" si="164"/>
        <v>5.2435179499999993</v>
      </c>
    </row>
  </sheetData>
  <mergeCells count="84">
    <mergeCell ref="F140:F142"/>
    <mergeCell ref="F171:F173"/>
    <mergeCell ref="P78:P80"/>
    <mergeCell ref="P109:P111"/>
    <mergeCell ref="P140:P142"/>
    <mergeCell ref="P171:P173"/>
    <mergeCell ref="O78:O80"/>
    <mergeCell ref="O109:O111"/>
    <mergeCell ref="O140:O142"/>
    <mergeCell ref="O171:O173"/>
    <mergeCell ref="N78:N80"/>
    <mergeCell ref="N109:N111"/>
    <mergeCell ref="N140:N142"/>
    <mergeCell ref="N171:N173"/>
    <mergeCell ref="G78:G80"/>
    <mergeCell ref="G109:G111"/>
    <mergeCell ref="G140:G142"/>
    <mergeCell ref="G171:G173"/>
    <mergeCell ref="J78:J80"/>
    <mergeCell ref="H78:H80"/>
    <mergeCell ref="H109:H111"/>
    <mergeCell ref="H140:H142"/>
    <mergeCell ref="H171:H173"/>
    <mergeCell ref="K78:K80"/>
    <mergeCell ref="L78:L80"/>
    <mergeCell ref="J109:J111"/>
    <mergeCell ref="K109:K111"/>
    <mergeCell ref="L109:L111"/>
    <mergeCell ref="E78:E80"/>
    <mergeCell ref="E109:E111"/>
    <mergeCell ref="E140:E142"/>
    <mergeCell ref="E171:E173"/>
    <mergeCell ref="M78:M80"/>
    <mergeCell ref="M109:M111"/>
    <mergeCell ref="M140:M142"/>
    <mergeCell ref="M171:M173"/>
    <mergeCell ref="F78:F80"/>
    <mergeCell ref="F109:F111"/>
    <mergeCell ref="J140:J142"/>
    <mergeCell ref="K140:K142"/>
    <mergeCell ref="L140:L142"/>
    <mergeCell ref="J171:J173"/>
    <mergeCell ref="K171:K173"/>
    <mergeCell ref="L171:L173"/>
    <mergeCell ref="B140:B142"/>
    <mergeCell ref="C140:C142"/>
    <mergeCell ref="D140:D142"/>
    <mergeCell ref="B171:B173"/>
    <mergeCell ref="C171:C173"/>
    <mergeCell ref="D171:D173"/>
    <mergeCell ref="B78:B80"/>
    <mergeCell ref="C78:C80"/>
    <mergeCell ref="D78:D80"/>
    <mergeCell ref="B109:B111"/>
    <mergeCell ref="C109:C111"/>
    <mergeCell ref="D109:D111"/>
    <mergeCell ref="W78:W80"/>
    <mergeCell ref="X78:X80"/>
    <mergeCell ref="R109:R111"/>
    <mergeCell ref="S109:S111"/>
    <mergeCell ref="T109:T111"/>
    <mergeCell ref="U109:U111"/>
    <mergeCell ref="V109:V111"/>
    <mergeCell ref="W109:W111"/>
    <mergeCell ref="X109:X111"/>
    <mergeCell ref="R78:R80"/>
    <mergeCell ref="S78:S80"/>
    <mergeCell ref="T78:T80"/>
    <mergeCell ref="U78:U80"/>
    <mergeCell ref="V78:V80"/>
    <mergeCell ref="W140:W142"/>
    <mergeCell ref="X140:X142"/>
    <mergeCell ref="R171:R173"/>
    <mergeCell ref="S171:S173"/>
    <mergeCell ref="T171:T173"/>
    <mergeCell ref="U171:U173"/>
    <mergeCell ref="V171:V173"/>
    <mergeCell ref="W171:W173"/>
    <mergeCell ref="X171:X173"/>
    <mergeCell ref="R140:R142"/>
    <mergeCell ref="S140:S142"/>
    <mergeCell ref="T140:T142"/>
    <mergeCell ref="U140:U142"/>
    <mergeCell ref="V140:V142"/>
  </mergeCells>
  <phoneticPr fontId="6" type="noConversion"/>
  <pageMargins left="0.7" right="0.7" top="0.75" bottom="0.75" header="0.3" footer="0.3"/>
  <headerFooter>
    <oddHeader>&amp;C&amp;G</oddHeader>
  </headerFooter>
  <drawing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DB6BB-87EF-464B-8DAD-5B00CD59FBEE}">
  <dimension ref="B2:I19"/>
  <sheetViews>
    <sheetView workbookViewId="0">
      <selection activeCell="C24" sqref="C24"/>
    </sheetView>
  </sheetViews>
  <sheetFormatPr defaultRowHeight="15" x14ac:dyDescent="0.25"/>
  <cols>
    <col min="3" max="3" width="41.85546875" customWidth="1"/>
    <col min="4" max="4" width="9.42578125" bestFit="1" customWidth="1"/>
  </cols>
  <sheetData>
    <row r="2" spans="2:9" ht="15.75" thickBot="1" x14ac:dyDescent="0.3">
      <c r="B2" s="50"/>
      <c r="C2" s="50"/>
      <c r="D2" s="50"/>
      <c r="E2" s="50"/>
      <c r="F2" s="50"/>
      <c r="G2" s="50"/>
      <c r="H2" s="50"/>
      <c r="I2" s="50"/>
    </row>
    <row r="3" spans="2:9" s="49" customFormat="1" ht="33.6" customHeight="1" thickBot="1" x14ac:dyDescent="0.3">
      <c r="B3" s="51"/>
      <c r="C3" s="58" t="s">
        <v>95</v>
      </c>
      <c r="D3" s="51"/>
      <c r="E3" s="51"/>
      <c r="F3" s="51"/>
      <c r="G3" s="51"/>
      <c r="H3" s="51"/>
      <c r="I3" s="51"/>
    </row>
    <row r="4" spans="2:9" s="49" customFormat="1" ht="21" customHeight="1" thickBot="1" x14ac:dyDescent="0.3">
      <c r="B4" s="51"/>
      <c r="C4" s="51"/>
      <c r="D4" s="59" t="s">
        <v>76</v>
      </c>
      <c r="E4" s="60" t="s">
        <v>78</v>
      </c>
      <c r="F4" s="60" t="s">
        <v>80</v>
      </c>
      <c r="G4" s="60" t="s">
        <v>81</v>
      </c>
      <c r="H4" s="60" t="s">
        <v>82</v>
      </c>
      <c r="I4" s="51"/>
    </row>
    <row r="5" spans="2:9" s="49" customFormat="1" ht="21" customHeight="1" thickBot="1" x14ac:dyDescent="0.3">
      <c r="B5" s="51"/>
      <c r="C5" s="52" t="s">
        <v>96</v>
      </c>
      <c r="D5" s="53">
        <v>1129.3452566569988</v>
      </c>
      <c r="E5" s="54">
        <v>1193.3668330582179</v>
      </c>
      <c r="F5" s="54">
        <v>1275.4508785661376</v>
      </c>
      <c r="G5" s="54">
        <v>1309.9456589507759</v>
      </c>
      <c r="H5" s="54">
        <v>1440.2784216369166</v>
      </c>
      <c r="I5" s="51"/>
    </row>
    <row r="6" spans="2:9" s="49" customFormat="1" ht="21" customHeight="1" thickBot="1" x14ac:dyDescent="0.3">
      <c r="B6" s="51"/>
      <c r="C6" s="55" t="s">
        <v>97</v>
      </c>
      <c r="D6" s="53">
        <v>3956.9532816924147</v>
      </c>
      <c r="E6" s="54">
        <v>4234.0586303012769</v>
      </c>
      <c r="F6" s="54">
        <v>4426.902590178478</v>
      </c>
      <c r="G6" s="54">
        <v>4590.8938993047332</v>
      </c>
      <c r="H6" s="54">
        <v>4735.1369611142809</v>
      </c>
      <c r="I6" s="51"/>
    </row>
    <row r="7" spans="2:9" s="49" customFormat="1" ht="21" customHeight="1" thickBot="1" x14ac:dyDescent="0.3">
      <c r="B7" s="51"/>
      <c r="C7" s="51"/>
      <c r="D7" s="51"/>
      <c r="E7" s="51"/>
      <c r="F7" s="51"/>
      <c r="G7" s="51"/>
      <c r="H7" s="51"/>
      <c r="I7" s="51"/>
    </row>
    <row r="8" spans="2:9" s="49" customFormat="1" ht="37.9" customHeight="1" thickBot="1" x14ac:dyDescent="0.3">
      <c r="B8" s="51"/>
      <c r="C8" s="58" t="s">
        <v>98</v>
      </c>
      <c r="D8" s="51"/>
      <c r="E8" s="51"/>
      <c r="F8" s="51"/>
      <c r="G8" s="51"/>
      <c r="H8" s="51"/>
      <c r="I8" s="51"/>
    </row>
    <row r="9" spans="2:9" s="49" customFormat="1" ht="21" customHeight="1" thickBot="1" x14ac:dyDescent="0.3">
      <c r="B9" s="51"/>
      <c r="C9" s="51"/>
      <c r="D9" s="59" t="s">
        <v>76</v>
      </c>
      <c r="E9" s="59" t="s">
        <v>78</v>
      </c>
      <c r="F9" s="59" t="s">
        <v>80</v>
      </c>
      <c r="G9" s="59" t="s">
        <v>81</v>
      </c>
      <c r="H9" s="59" t="s">
        <v>82</v>
      </c>
      <c r="I9" s="51"/>
    </row>
    <row r="10" spans="2:9" s="49" customFormat="1" ht="21" customHeight="1" thickBot="1" x14ac:dyDescent="0.3">
      <c r="B10" s="51"/>
      <c r="C10" s="52" t="s">
        <v>96</v>
      </c>
      <c r="D10" s="53">
        <v>1077.368727295988</v>
      </c>
      <c r="E10" s="54">
        <v>1193.3668330582179</v>
      </c>
      <c r="F10" s="54">
        <v>1259.6227294165828</v>
      </c>
      <c r="G10" s="54">
        <v>1309.9456589507759</v>
      </c>
      <c r="H10" s="54">
        <v>1440.2784216369166</v>
      </c>
      <c r="I10" s="51"/>
    </row>
    <row r="11" spans="2:9" s="49" customFormat="1" ht="21" customHeight="1" thickBot="1" x14ac:dyDescent="0.3">
      <c r="B11" s="51"/>
      <c r="C11" s="55" t="s">
        <v>97</v>
      </c>
      <c r="D11" s="53">
        <v>4008.9298110534255</v>
      </c>
      <c r="E11" s="54">
        <v>4234.0586303012769</v>
      </c>
      <c r="F11" s="54">
        <v>4442.7307393280325</v>
      </c>
      <c r="G11" s="54">
        <v>4590.8938993047332</v>
      </c>
      <c r="H11" s="54">
        <v>4735.1369611142809</v>
      </c>
      <c r="I11" s="51"/>
    </row>
    <row r="12" spans="2:9" s="49" customFormat="1" ht="21" customHeight="1" thickBot="1" x14ac:dyDescent="0.3">
      <c r="B12" s="51"/>
      <c r="C12" s="51"/>
      <c r="D12" s="51"/>
      <c r="E12" s="51"/>
      <c r="F12" s="51"/>
      <c r="G12" s="51"/>
      <c r="H12" s="51"/>
      <c r="I12" s="51"/>
    </row>
    <row r="13" spans="2:9" s="49" customFormat="1" ht="31.9" customHeight="1" thickBot="1" x14ac:dyDescent="0.3">
      <c r="B13" s="51"/>
      <c r="C13" s="58" t="s">
        <v>107</v>
      </c>
      <c r="D13" s="51"/>
      <c r="E13" s="51"/>
      <c r="F13" s="51"/>
      <c r="G13" s="51"/>
      <c r="H13" s="51"/>
      <c r="I13" s="51"/>
    </row>
    <row r="14" spans="2:9" s="49" customFormat="1" ht="21" customHeight="1" thickBot="1" x14ac:dyDescent="0.3">
      <c r="B14" s="51"/>
      <c r="C14" s="51"/>
      <c r="D14" s="59" t="s">
        <v>76</v>
      </c>
      <c r="E14" s="59" t="s">
        <v>78</v>
      </c>
      <c r="F14" s="59" t="s">
        <v>80</v>
      </c>
      <c r="G14" s="59" t="s">
        <v>81</v>
      </c>
      <c r="H14" s="59" t="s">
        <v>82</v>
      </c>
      <c r="I14" s="51"/>
    </row>
    <row r="15" spans="2:9" s="49" customFormat="1" ht="21" customHeight="1" thickBot="1" x14ac:dyDescent="0.3">
      <c r="B15" s="51"/>
      <c r="C15" s="52" t="s">
        <v>108</v>
      </c>
      <c r="D15" s="56">
        <f>D10-D5</f>
        <v>-51.976529361010762</v>
      </c>
      <c r="E15" s="56">
        <f t="shared" ref="E15:H15" si="0">E10-E5</f>
        <v>0</v>
      </c>
      <c r="F15" s="56">
        <f t="shared" si="0"/>
        <v>-15.828149149554747</v>
      </c>
      <c r="G15" s="56">
        <f t="shared" si="0"/>
        <v>0</v>
      </c>
      <c r="H15" s="57">
        <f t="shared" si="0"/>
        <v>0</v>
      </c>
      <c r="I15" s="51"/>
    </row>
    <row r="16" spans="2:9" s="49" customFormat="1" ht="21" customHeight="1" thickBot="1" x14ac:dyDescent="0.3">
      <c r="B16" s="51"/>
      <c r="C16" s="55" t="s">
        <v>109</v>
      </c>
      <c r="D16" s="56">
        <f>D11-D6</f>
        <v>51.976529361010762</v>
      </c>
      <c r="E16" s="56">
        <f t="shared" ref="E16:H16" si="1">E11-E6</f>
        <v>0</v>
      </c>
      <c r="F16" s="56">
        <f t="shared" si="1"/>
        <v>15.82814914955452</v>
      </c>
      <c r="G16" s="56">
        <f t="shared" si="1"/>
        <v>0</v>
      </c>
      <c r="H16" s="57">
        <f t="shared" si="1"/>
        <v>0</v>
      </c>
      <c r="I16" s="51"/>
    </row>
    <row r="17" spans="2:9" x14ac:dyDescent="0.25">
      <c r="B17" s="50"/>
      <c r="C17" s="50"/>
      <c r="D17" s="50"/>
      <c r="E17" s="50"/>
      <c r="F17" s="50"/>
      <c r="G17" s="50"/>
      <c r="H17" s="50"/>
      <c r="I17" s="50"/>
    </row>
    <row r="18" spans="2:9" x14ac:dyDescent="0.25">
      <c r="B18" s="50"/>
      <c r="C18" s="50"/>
      <c r="D18" s="50"/>
      <c r="E18" s="50"/>
      <c r="F18" s="50"/>
      <c r="G18" s="50"/>
      <c r="H18" s="50"/>
      <c r="I18" s="50"/>
    </row>
    <row r="19" spans="2:9" x14ac:dyDescent="0.25">
      <c r="B19" s="50"/>
      <c r="C19" s="50"/>
      <c r="D19" s="50"/>
      <c r="E19" s="50"/>
      <c r="F19" s="50"/>
      <c r="G19" s="50"/>
      <c r="H19" s="50"/>
      <c r="I19" s="50"/>
    </row>
  </sheetData>
  <phoneticPr fontId="6" type="noConversion"/>
  <pageMargins left="0.7" right="0.7" top="0.75" bottom="0.75" header="0.3" footer="0.3"/>
  <headerFooter>
    <oddHeader>&amp;C&amp;G</oddHeader>
  </headerFooter>
  <legacyDrawingHF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dce026-d35b-4a62-a2ee-1436bb44fb55" xsi:nil="true"/>
    <lcf76f155ced4ddcb4097134ff3c332f xmlns="f71abe4e-f5ff-49cd-8eff-5f4949acc51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EEC329-9DBB-48A0-94F6-A3C0DE48ACE1}">
  <ds:schemaRefs>
    <ds:schemaRef ds:uri="http://schemas.microsoft.com/office/2006/metadata/properties"/>
    <ds:schemaRef ds:uri="http://schemas.microsoft.com/office/infopath/2007/PartnerControls"/>
    <ds:schemaRef ds:uri="cc88c40b-a6fb-4c92-817a-dbbd58c6638d"/>
    <ds:schemaRef ds:uri="fee60168-9e81-461e-8132-18b39bb2a9d9"/>
  </ds:schemaRefs>
</ds:datastoreItem>
</file>

<file path=customXml/itemProps2.xml><?xml version="1.0" encoding="utf-8"?>
<ds:datastoreItem xmlns:ds="http://schemas.openxmlformats.org/officeDocument/2006/customXml" ds:itemID="{BA2BC800-9D24-4B1D-A4D7-F084C9BA4F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FA26D6-4BAF-443A-9B46-D0995C432C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Tariffs</vt:lpstr>
      <vt:lpstr>Revenue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Hickman (NESO)</dc:creator>
  <cp:lastModifiedBy>Catia Gomes (NESO)</cp:lastModifiedBy>
  <dcterms:created xsi:type="dcterms:W3CDTF">2025-03-20T14:13:58Z</dcterms:created>
  <dcterms:modified xsi:type="dcterms:W3CDTF">2025-04-17T10:09:25Z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593e3-eb40-4b63-9198-a6ec3e998e52_Enabled">
    <vt:lpwstr>true</vt:lpwstr>
  </property>
  <property fmtid="{D5CDD505-2E9C-101B-9397-08002B2CF9AE}" pid="3" name="MSIP_Label_9a1593e3-eb40-4b63-9198-a6ec3e998e52_SetDate">
    <vt:lpwstr>2025-04-02T14:11:12Z</vt:lpwstr>
  </property>
  <property fmtid="{D5CDD505-2E9C-101B-9397-08002B2CF9AE}" pid="4" name="MSIP_Label_9a1593e3-eb40-4b63-9198-a6ec3e998e52_Method">
    <vt:lpwstr>Privileged</vt:lpwstr>
  </property>
  <property fmtid="{D5CDD505-2E9C-101B-9397-08002B2CF9AE}" pid="5" name="MSIP_Label_9a1593e3-eb40-4b63-9198-a6ec3e998e52_Name">
    <vt:lpwstr>9a1593e3-eb40-4b63-9198-a6ec3e998e52</vt:lpwstr>
  </property>
  <property fmtid="{D5CDD505-2E9C-101B-9397-08002B2CF9AE}" pid="6" name="MSIP_Label_9a1593e3-eb40-4b63-9198-a6ec3e998e52_SiteId">
    <vt:lpwstr>953b0f83-1ce6-45c3-82c9-1d847e372339</vt:lpwstr>
  </property>
  <property fmtid="{D5CDD505-2E9C-101B-9397-08002B2CF9AE}" pid="7" name="MSIP_Label_9a1593e3-eb40-4b63-9198-a6ec3e998e52_ActionId">
    <vt:lpwstr>43bdf2ed-ad0d-418d-94b2-6f25e96b49fa</vt:lpwstr>
  </property>
  <property fmtid="{D5CDD505-2E9C-101B-9397-08002B2CF9AE}" pid="8" name="MSIP_Label_9a1593e3-eb40-4b63-9198-a6ec3e998e52_ContentBits">
    <vt:lpwstr>4</vt:lpwstr>
  </property>
  <property fmtid="{D5CDD505-2E9C-101B-9397-08002B2CF9AE}" pid="9" name="MSIP_Label_9a1593e3-eb40-4b63-9198-a6ec3e998e52_Tag">
    <vt:lpwstr>10, 0, 1, 1</vt:lpwstr>
  </property>
  <property fmtid="{D5CDD505-2E9C-101B-9397-08002B2CF9AE}" pid="10" name="ContentTypeId">
    <vt:lpwstr>0x010100095E1BDC5029614ABF43223A464FD248</vt:lpwstr>
  </property>
  <property fmtid="{D5CDD505-2E9C-101B-9397-08002B2CF9AE}" pid="11" name="MediaServiceImageTags">
    <vt:lpwstr/>
  </property>
</Properties>
</file>